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76.128\koho\【【HP作業用フォルダ】】\r7.4.11.サークル活動諸手続き\"/>
    </mc:Choice>
  </mc:AlternateContent>
  <xr:revisionPtr revIDLastSave="0" documentId="13_ncr:1_{AFCE0F8B-B397-4011-9CF6-5961960E1809}" xr6:coauthVersionLast="47" xr6:coauthVersionMax="47" xr10:uidLastSave="{00000000-0000-0000-0000-000000000000}"/>
  <bookViews>
    <workbookView xWindow="390" yWindow="390" windowWidth="12225" windowHeight="14880" xr2:uid="{00000000-000D-0000-FFFF-FFFF00000000}"/>
  </bookViews>
  <sheets>
    <sheet name="団体継続申請書" sheetId="2" r:id="rId1"/>
    <sheet name="役員名簿" sheetId="3" r:id="rId2"/>
    <sheet name="部員名簿" sheetId="4" r:id="rId3"/>
    <sheet name="学部・学年別部員数調" sheetId="5" r:id="rId4"/>
    <sheet name="年間活動計画・活動実績報告書" sheetId="7" r:id="rId5"/>
    <sheet name="作成上の注意・記入例" sheetId="9" r:id="rId6"/>
    <sheet name="保有自動車申告書" sheetId="12" r:id="rId7"/>
    <sheet name="規約作成例" sheetId="10" r:id="rId8"/>
    <sheet name="コード" sheetId="13" r:id="rId9"/>
  </sheets>
  <definedNames>
    <definedName name="_xlnm._FilterDatabase" localSheetId="2" hidden="1">部員名簿!$G$1:$G$208</definedName>
    <definedName name="_xlnm.Print_Area" localSheetId="2">部員名簿!$A$1:$V$208</definedName>
    <definedName name="_xlnm.Print_Area" localSheetId="1">役員名簿!$A$1:$AM$27</definedName>
    <definedName name="学部">コード!$B$2:$B$13</definedName>
    <definedName name="職名">コード!$F$2:$F$6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5" i="4" l="1"/>
  <c r="G186" i="4"/>
  <c r="G187" i="4"/>
  <c r="G188" i="4"/>
  <c r="G189" i="4"/>
  <c r="G190" i="4"/>
  <c r="G191" i="4"/>
  <c r="G192" i="4"/>
  <c r="G193" i="4"/>
  <c r="G194" i="4"/>
  <c r="G195" i="4"/>
  <c r="G196" i="4"/>
  <c r="G197" i="4"/>
  <c r="G198" i="4"/>
  <c r="G199" i="4"/>
  <c r="G200" i="4"/>
  <c r="G201" i="4"/>
  <c r="G202" i="4"/>
  <c r="G203" i="4"/>
  <c r="G204" i="4"/>
  <c r="G205" i="4"/>
  <c r="G206" i="4"/>
  <c r="G207" i="4"/>
  <c r="G208" i="4"/>
  <c r="G184" i="4"/>
  <c r="G159" i="4"/>
  <c r="G160" i="4"/>
  <c r="G161" i="4"/>
  <c r="G162" i="4"/>
  <c r="G163" i="4"/>
  <c r="G164" i="4"/>
  <c r="G165" i="4"/>
  <c r="G166" i="4"/>
  <c r="G167" i="4"/>
  <c r="G168" i="4"/>
  <c r="G169" i="4"/>
  <c r="G170" i="4"/>
  <c r="G171" i="4"/>
  <c r="G172" i="4"/>
  <c r="G173" i="4"/>
  <c r="G174" i="4"/>
  <c r="G175" i="4"/>
  <c r="G176" i="4"/>
  <c r="G177" i="4"/>
  <c r="G178" i="4"/>
  <c r="G179" i="4"/>
  <c r="G180" i="4"/>
  <c r="G181" i="4"/>
  <c r="G182" i="4"/>
  <c r="G158" i="4"/>
  <c r="G156" i="4"/>
  <c r="G133" i="4"/>
  <c r="G134" i="4"/>
  <c r="G135" i="4"/>
  <c r="G136" i="4"/>
  <c r="G137" i="4"/>
  <c r="G138" i="4"/>
  <c r="G139" i="4"/>
  <c r="G140" i="4"/>
  <c r="G141" i="4"/>
  <c r="G142" i="4"/>
  <c r="G143" i="4"/>
  <c r="G144" i="4"/>
  <c r="G145" i="4"/>
  <c r="G146" i="4"/>
  <c r="G147" i="4"/>
  <c r="G148" i="4"/>
  <c r="G149" i="4"/>
  <c r="G150" i="4"/>
  <c r="G151" i="4"/>
  <c r="G152" i="4"/>
  <c r="G153" i="4"/>
  <c r="G154" i="4"/>
  <c r="G155" i="4"/>
  <c r="G130" i="4"/>
  <c r="G107" i="4"/>
  <c r="G108" i="4"/>
  <c r="G109" i="4"/>
  <c r="G110" i="4"/>
  <c r="G111" i="4"/>
  <c r="G112" i="4"/>
  <c r="G113" i="4"/>
  <c r="G114" i="4"/>
  <c r="G115" i="4"/>
  <c r="G116" i="4"/>
  <c r="G117" i="4"/>
  <c r="G118" i="4"/>
  <c r="G119" i="4"/>
  <c r="G120" i="4"/>
  <c r="G121" i="4"/>
  <c r="G122" i="4"/>
  <c r="G123" i="4"/>
  <c r="G124" i="4"/>
  <c r="G125" i="4"/>
  <c r="G126" i="4"/>
  <c r="G127" i="4"/>
  <c r="G128" i="4"/>
  <c r="G129" i="4"/>
  <c r="G13" i="4" l="1"/>
  <c r="G10" i="4"/>
  <c r="W208" i="4"/>
  <c r="W185" i="4"/>
  <c r="W186" i="4"/>
  <c r="W187" i="4"/>
  <c r="W188" i="4"/>
  <c r="W189" i="4"/>
  <c r="W190" i="4"/>
  <c r="W191" i="4"/>
  <c r="W192" i="4"/>
  <c r="W193" i="4"/>
  <c r="W194" i="4"/>
  <c r="W195" i="4"/>
  <c r="W196" i="4"/>
  <c r="W197" i="4"/>
  <c r="W198" i="4"/>
  <c r="W199" i="4"/>
  <c r="W200" i="4"/>
  <c r="W201" i="4"/>
  <c r="W202" i="4"/>
  <c r="W203" i="4"/>
  <c r="W204" i="4"/>
  <c r="W205" i="4"/>
  <c r="W206" i="4"/>
  <c r="W207" i="4"/>
  <c r="W184" i="4"/>
  <c r="W159" i="4"/>
  <c r="W160" i="4"/>
  <c r="W161" i="4"/>
  <c r="W162" i="4"/>
  <c r="W163" i="4"/>
  <c r="W164" i="4"/>
  <c r="W165" i="4"/>
  <c r="W166" i="4"/>
  <c r="W167" i="4"/>
  <c r="W168" i="4"/>
  <c r="W169" i="4"/>
  <c r="W170" i="4"/>
  <c r="W171" i="4"/>
  <c r="W172" i="4"/>
  <c r="W173" i="4"/>
  <c r="W174" i="4"/>
  <c r="W175" i="4"/>
  <c r="W176" i="4"/>
  <c r="W177" i="4"/>
  <c r="W178" i="4"/>
  <c r="W179" i="4"/>
  <c r="W180" i="4"/>
  <c r="W181" i="4"/>
  <c r="W182" i="4"/>
  <c r="W158" i="4"/>
  <c r="W133" i="4"/>
  <c r="W134" i="4"/>
  <c r="W135" i="4"/>
  <c r="W136" i="4"/>
  <c r="W137" i="4"/>
  <c r="W138" i="4"/>
  <c r="W139" i="4"/>
  <c r="W140" i="4"/>
  <c r="W141" i="4"/>
  <c r="W142" i="4"/>
  <c r="W143" i="4"/>
  <c r="W144" i="4"/>
  <c r="W145" i="4"/>
  <c r="W146" i="4"/>
  <c r="W147" i="4"/>
  <c r="W148" i="4"/>
  <c r="W149" i="4"/>
  <c r="W150" i="4"/>
  <c r="W151" i="4"/>
  <c r="W152" i="4"/>
  <c r="W153" i="4"/>
  <c r="W154" i="4"/>
  <c r="W155" i="4"/>
  <c r="W156" i="4"/>
  <c r="W132" i="4"/>
  <c r="W107" i="4"/>
  <c r="W108" i="4"/>
  <c r="W109" i="4"/>
  <c r="W110" i="4"/>
  <c r="W111" i="4"/>
  <c r="W112" i="4"/>
  <c r="W113" i="4"/>
  <c r="W114" i="4"/>
  <c r="W115" i="4"/>
  <c r="W116" i="4"/>
  <c r="W117" i="4"/>
  <c r="W118" i="4"/>
  <c r="W119" i="4"/>
  <c r="W120" i="4"/>
  <c r="W121" i="4"/>
  <c r="W122" i="4"/>
  <c r="W123" i="4"/>
  <c r="W124" i="4"/>
  <c r="W125" i="4"/>
  <c r="W126" i="4"/>
  <c r="W127" i="4"/>
  <c r="W128" i="4"/>
  <c r="W129" i="4"/>
  <c r="W130" i="4"/>
  <c r="W106" i="4"/>
  <c r="W81" i="4"/>
  <c r="W82" i="4"/>
  <c r="W83" i="4"/>
  <c r="W84" i="4"/>
  <c r="W85" i="4"/>
  <c r="W86" i="4"/>
  <c r="W87" i="4"/>
  <c r="W88" i="4"/>
  <c r="W89" i="4"/>
  <c r="W90" i="4"/>
  <c r="W91" i="4"/>
  <c r="W92" i="4"/>
  <c r="W93" i="4"/>
  <c r="W94" i="4"/>
  <c r="W95" i="4"/>
  <c r="W96" i="4"/>
  <c r="W97" i="4"/>
  <c r="W98" i="4"/>
  <c r="W99" i="4"/>
  <c r="W100" i="4"/>
  <c r="W101" i="4"/>
  <c r="W102" i="4"/>
  <c r="W103" i="4"/>
  <c r="W104" i="4"/>
  <c r="W80" i="4"/>
  <c r="W55" i="4"/>
  <c r="W56" i="4"/>
  <c r="W57" i="4"/>
  <c r="W58" i="4"/>
  <c r="W59" i="4"/>
  <c r="W60" i="4"/>
  <c r="W61" i="4"/>
  <c r="W62" i="4"/>
  <c r="W63" i="4"/>
  <c r="W64" i="4"/>
  <c r="W65" i="4"/>
  <c r="W66" i="4"/>
  <c r="W67" i="4"/>
  <c r="W68" i="4"/>
  <c r="W69" i="4"/>
  <c r="W70" i="4"/>
  <c r="W71" i="4"/>
  <c r="W72" i="4"/>
  <c r="W73" i="4"/>
  <c r="W74" i="4"/>
  <c r="W75" i="4"/>
  <c r="W76" i="4"/>
  <c r="W77" i="4"/>
  <c r="W78" i="4"/>
  <c r="W54" i="4"/>
  <c r="W29" i="4"/>
  <c r="W30" i="4"/>
  <c r="W31" i="4"/>
  <c r="W32" i="4"/>
  <c r="W33" i="4"/>
  <c r="W34" i="4"/>
  <c r="W35" i="4"/>
  <c r="W36" i="4"/>
  <c r="W37" i="4"/>
  <c r="W38" i="4"/>
  <c r="W39" i="4"/>
  <c r="W40" i="4"/>
  <c r="W41" i="4"/>
  <c r="W42" i="4"/>
  <c r="W43" i="4"/>
  <c r="W44" i="4"/>
  <c r="W45" i="4"/>
  <c r="W46" i="4"/>
  <c r="W47" i="4"/>
  <c r="W48" i="4"/>
  <c r="W49" i="4"/>
  <c r="W50" i="4"/>
  <c r="W51" i="4"/>
  <c r="W52" i="4"/>
  <c r="W28" i="4"/>
  <c r="W2" i="4"/>
  <c r="W3" i="4"/>
  <c r="W4" i="4"/>
  <c r="W5" i="4"/>
  <c r="W6" i="4"/>
  <c r="W7" i="4"/>
  <c r="W8" i="4"/>
  <c r="W9" i="4"/>
  <c r="W10" i="4"/>
  <c r="W11" i="4"/>
  <c r="W12" i="4"/>
  <c r="W13" i="4"/>
  <c r="W14" i="4"/>
  <c r="W15" i="4"/>
  <c r="W16" i="4"/>
  <c r="W17" i="4"/>
  <c r="W18" i="4"/>
  <c r="W19" i="4"/>
  <c r="W20" i="4"/>
  <c r="W21" i="4"/>
  <c r="W22" i="4"/>
  <c r="W23" i="4"/>
  <c r="W24" i="4"/>
  <c r="W25" i="4"/>
  <c r="W26" i="4"/>
  <c r="G81" i="4" l="1"/>
  <c r="G82" i="4"/>
  <c r="G83" i="4"/>
  <c r="G84" i="4"/>
  <c r="G85" i="4"/>
  <c r="G86" i="4"/>
  <c r="G87" i="4"/>
  <c r="G88" i="4"/>
  <c r="G89" i="4"/>
  <c r="G90" i="4"/>
  <c r="G91" i="4"/>
  <c r="G92" i="4"/>
  <c r="G93" i="4"/>
  <c r="G94" i="4"/>
  <c r="G95" i="4"/>
  <c r="G96" i="4"/>
  <c r="G97" i="4"/>
  <c r="G98" i="4"/>
  <c r="G99" i="4"/>
  <c r="G100" i="4"/>
  <c r="G101" i="4"/>
  <c r="G102" i="4"/>
  <c r="G103" i="4"/>
  <c r="G104" i="4"/>
  <c r="G80" i="4"/>
  <c r="G55" i="4"/>
  <c r="G56" i="4"/>
  <c r="G57" i="4"/>
  <c r="G58" i="4"/>
  <c r="G59" i="4"/>
  <c r="G60" i="4"/>
  <c r="G61" i="4"/>
  <c r="G62" i="4"/>
  <c r="G63" i="4"/>
  <c r="G64" i="4"/>
  <c r="G65" i="4"/>
  <c r="G66" i="4"/>
  <c r="G67" i="4"/>
  <c r="G68" i="4"/>
  <c r="G69" i="4"/>
  <c r="G70" i="4"/>
  <c r="G71" i="4"/>
  <c r="G72" i="4"/>
  <c r="G73" i="4"/>
  <c r="G74" i="4"/>
  <c r="G75" i="4"/>
  <c r="G76" i="4"/>
  <c r="G77" i="4"/>
  <c r="G78" i="4"/>
  <c r="G106" i="4"/>
  <c r="G29" i="4"/>
  <c r="G30" i="4"/>
  <c r="G31" i="4"/>
  <c r="G32" i="4"/>
  <c r="G33" i="4"/>
  <c r="G34" i="4"/>
  <c r="G35" i="4"/>
  <c r="G36" i="4"/>
  <c r="G37" i="4"/>
  <c r="G38" i="4"/>
  <c r="G39" i="4"/>
  <c r="G40" i="4"/>
  <c r="G41" i="4"/>
  <c r="G42" i="4"/>
  <c r="G43" i="4"/>
  <c r="G44" i="4"/>
  <c r="G45" i="4"/>
  <c r="G46" i="4"/>
  <c r="G47" i="4"/>
  <c r="G48" i="4"/>
  <c r="G49" i="4"/>
  <c r="G50" i="4"/>
  <c r="G51" i="4"/>
  <c r="G52" i="4"/>
  <c r="G132" i="4"/>
  <c r="G54" i="4"/>
  <c r="G28" i="4"/>
  <c r="G2" i="4"/>
  <c r="G4" i="4"/>
  <c r="G5" i="4"/>
  <c r="G6" i="4"/>
  <c r="G7" i="4"/>
  <c r="G8" i="4"/>
  <c r="G9" i="4"/>
  <c r="G11" i="4"/>
  <c r="G12" i="4"/>
  <c r="G14" i="4"/>
  <c r="G15" i="4"/>
  <c r="G16" i="4"/>
  <c r="G17" i="4"/>
  <c r="G18" i="4"/>
  <c r="G19" i="4"/>
  <c r="G20" i="4"/>
  <c r="G21" i="4"/>
  <c r="G22" i="4"/>
  <c r="G23" i="4"/>
  <c r="G24" i="4"/>
  <c r="G25" i="4"/>
  <c r="G26" i="4"/>
  <c r="G3" i="4"/>
  <c r="F25" i="5" l="1"/>
  <c r="F24" i="5"/>
  <c r="F23" i="5"/>
  <c r="F22" i="5"/>
  <c r="F20" i="5"/>
  <c r="F21" i="5"/>
  <c r="F4" i="5"/>
  <c r="H9" i="5"/>
  <c r="H10" i="5" s="1"/>
  <c r="F8" i="5"/>
  <c r="P9" i="5"/>
  <c r="N9" i="5"/>
  <c r="J9" i="5"/>
  <c r="J10" i="5" s="1"/>
  <c r="L9" i="5"/>
  <c r="L10" i="5" s="1"/>
  <c r="F9" i="5"/>
  <c r="F10" i="5" s="1"/>
  <c r="L14" i="5"/>
  <c r="J14" i="5"/>
  <c r="F14" i="5"/>
  <c r="H14" i="5"/>
  <c r="L13" i="5"/>
  <c r="H13" i="5"/>
  <c r="J13" i="5"/>
  <c r="F13" i="5"/>
  <c r="L12" i="5"/>
  <c r="J12" i="5"/>
  <c r="F12" i="5"/>
  <c r="H12" i="5"/>
  <c r="P11" i="5"/>
  <c r="N11" i="5"/>
  <c r="L11" i="5"/>
  <c r="H11" i="5"/>
  <c r="J11" i="5"/>
  <c r="F11" i="5"/>
  <c r="L8" i="5"/>
  <c r="J8" i="5"/>
  <c r="H8" i="5"/>
  <c r="J7" i="5"/>
  <c r="L7" i="5"/>
  <c r="F7" i="5"/>
  <c r="H7" i="5"/>
  <c r="L6" i="5"/>
  <c r="J6" i="5"/>
  <c r="H6" i="5"/>
  <c r="F6" i="5"/>
  <c r="L5" i="5"/>
  <c r="H5" i="5"/>
  <c r="J5" i="5"/>
  <c r="F5" i="5"/>
  <c r="L4" i="5"/>
  <c r="H4" i="5"/>
  <c r="J4" i="5"/>
  <c r="D2" i="3"/>
  <c r="H15" i="5" l="1"/>
  <c r="N15" i="5"/>
  <c r="P15" i="5"/>
  <c r="L15" i="5"/>
  <c r="J15" i="5"/>
  <c r="F15" i="5"/>
  <c r="F26" i="5"/>
  <c r="D1" i="5" l="1"/>
  <c r="D1" i="12" l="1"/>
  <c r="D1" i="7"/>
  <c r="Q90" i="9" l="1"/>
  <c r="R14" i="5"/>
  <c r="R13" i="5"/>
  <c r="R12" i="5"/>
  <c r="R11" i="5"/>
  <c r="R9" i="5"/>
  <c r="R8" i="5"/>
  <c r="R7" i="5"/>
  <c r="R6" i="5"/>
  <c r="R5" i="5"/>
  <c r="R4" i="5"/>
  <c r="R10" i="5"/>
  <c r="R15" i="5" l="1"/>
  <c r="G30" i="2" s="1"/>
  <c r="V30" i="2" s="1"/>
</calcChain>
</file>

<file path=xl/sharedStrings.xml><?xml version="1.0" encoding="utf-8"?>
<sst xmlns="http://schemas.openxmlformats.org/spreadsheetml/2006/main" count="474" uniqueCount="281">
  <si>
    <t>新潟大学副学長　殿</t>
    <rPh sb="0" eb="2">
      <t>ニイガタ</t>
    </rPh>
    <rPh sb="2" eb="4">
      <t>ダイガク</t>
    </rPh>
    <rPh sb="4" eb="7">
      <t>フクガクチョウ</t>
    </rPh>
    <rPh sb="8" eb="9">
      <t>ドノ</t>
    </rPh>
    <phoneticPr fontId="1"/>
  </si>
  <si>
    <t>責任者</t>
    <rPh sb="0" eb="3">
      <t>セキニンシャ</t>
    </rPh>
    <phoneticPr fontId="1"/>
  </si>
  <si>
    <t>：</t>
    <phoneticPr fontId="1"/>
  </si>
  <si>
    <t>学部</t>
    <rPh sb="0" eb="2">
      <t>ガクブ</t>
    </rPh>
    <phoneticPr fontId="1"/>
  </si>
  <si>
    <t>学年</t>
    <rPh sb="0" eb="2">
      <t>ガクネン</t>
    </rPh>
    <phoneticPr fontId="1"/>
  </si>
  <si>
    <t>在籍番号</t>
    <rPh sb="0" eb="2">
      <t>ザイセキ</t>
    </rPh>
    <rPh sb="2" eb="4">
      <t>バンゴウ</t>
    </rPh>
    <phoneticPr fontId="1"/>
  </si>
  <si>
    <t>電話番号</t>
    <rPh sb="0" eb="2">
      <t>デンワ</t>
    </rPh>
    <rPh sb="2" eb="4">
      <t>バンゴウ</t>
    </rPh>
    <phoneticPr fontId="1"/>
  </si>
  <si>
    <t>顧問教員</t>
    <rPh sb="0" eb="2">
      <t>コモン</t>
    </rPh>
    <rPh sb="2" eb="4">
      <t>キョウイン</t>
    </rPh>
    <phoneticPr fontId="1"/>
  </si>
  <si>
    <t>職名：</t>
    <rPh sb="0" eb="2">
      <t>ショクメイ</t>
    </rPh>
    <phoneticPr fontId="1"/>
  </si>
  <si>
    <t>記</t>
    <rPh sb="0" eb="1">
      <t>キ</t>
    </rPh>
    <phoneticPr fontId="1"/>
  </si>
  <si>
    <t>年</t>
    <rPh sb="0" eb="1">
      <t>ネン</t>
    </rPh>
    <phoneticPr fontId="1"/>
  </si>
  <si>
    <t>月</t>
    <rPh sb="0" eb="1">
      <t>ツキ</t>
    </rPh>
    <phoneticPr fontId="1"/>
  </si>
  <si>
    <t>日</t>
    <rPh sb="0" eb="1">
      <t>ニチ</t>
    </rPh>
    <phoneticPr fontId="1"/>
  </si>
  <si>
    <t>名</t>
    <rPh sb="0" eb="1">
      <t>メイ</t>
    </rPh>
    <phoneticPr fontId="1"/>
  </si>
  <si>
    <t>団体の名称</t>
  </si>
  <si>
    <t>結成年月日</t>
  </si>
  <si>
    <t>目的</t>
    <rPh sb="0" eb="2">
      <t>モクテキ</t>
    </rPh>
    <phoneticPr fontId="1"/>
  </si>
  <si>
    <t>活動内容</t>
    <rPh sb="0" eb="2">
      <t>カツドウ</t>
    </rPh>
    <rPh sb="2" eb="4">
      <t>ナイヨウ</t>
    </rPh>
    <phoneticPr fontId="1"/>
  </si>
  <si>
    <t>部員数</t>
    <rPh sb="0" eb="3">
      <t>ブインスウ</t>
    </rPh>
    <phoneticPr fontId="1"/>
  </si>
  <si>
    <t>１．</t>
    <phoneticPr fontId="1"/>
  </si>
  <si>
    <t>２．</t>
    <phoneticPr fontId="1"/>
  </si>
  <si>
    <t>３．</t>
    <phoneticPr fontId="1"/>
  </si>
  <si>
    <t>４．</t>
    <phoneticPr fontId="1"/>
  </si>
  <si>
    <t>５．</t>
    <phoneticPr fontId="1"/>
  </si>
  <si>
    <t>部費等</t>
    <rPh sb="0" eb="2">
      <t>ブヒ</t>
    </rPh>
    <rPh sb="2" eb="3">
      <t>ナド</t>
    </rPh>
    <phoneticPr fontId="1"/>
  </si>
  <si>
    <t>円</t>
    <rPh sb="0" eb="1">
      <t>エン</t>
    </rPh>
    <phoneticPr fontId="1"/>
  </si>
  <si>
    <t>入会金</t>
    <rPh sb="0" eb="3">
      <t>ニュウカイキン</t>
    </rPh>
    <phoneticPr fontId="1"/>
  </si>
  <si>
    <t>その他</t>
    <rPh sb="2" eb="3">
      <t>タ</t>
    </rPh>
    <phoneticPr fontId="1"/>
  </si>
  <si>
    <t>６．</t>
    <phoneticPr fontId="1"/>
  </si>
  <si>
    <t>７．</t>
    <phoneticPr fontId="1"/>
  </si>
  <si>
    <t>団体での保険加入</t>
    <rPh sb="0" eb="2">
      <t>ダンタイ</t>
    </rPh>
    <rPh sb="4" eb="6">
      <t>ホケン</t>
    </rPh>
    <rPh sb="6" eb="8">
      <t>カニュウ</t>
    </rPh>
    <phoneticPr fontId="1"/>
  </si>
  <si>
    <t>保険会社名</t>
    <rPh sb="0" eb="2">
      <t>ホケン</t>
    </rPh>
    <rPh sb="2" eb="5">
      <t>ガイシャメイ</t>
    </rPh>
    <phoneticPr fontId="1"/>
  </si>
  <si>
    <t>保険の名称</t>
    <rPh sb="0" eb="2">
      <t>ホケン</t>
    </rPh>
    <rPh sb="3" eb="5">
      <t>メイショウ</t>
    </rPh>
    <phoneticPr fontId="1"/>
  </si>
  <si>
    <t>(規約は別紙のとおり)</t>
  </si>
  <si>
    <t>副主将</t>
    <rPh sb="0" eb="3">
      <t>フクシュショウ</t>
    </rPh>
    <phoneticPr fontId="1"/>
  </si>
  <si>
    <t>主　将</t>
    <rPh sb="0" eb="1">
      <t>シュ</t>
    </rPh>
    <rPh sb="2" eb="3">
      <t>ショウ</t>
    </rPh>
    <phoneticPr fontId="1"/>
  </si>
  <si>
    <t>会　計</t>
    <rPh sb="0" eb="1">
      <t>カイ</t>
    </rPh>
    <rPh sb="2" eb="3">
      <t>ケイ</t>
    </rPh>
    <phoneticPr fontId="1"/>
  </si>
  <si>
    <t>役　職</t>
    <rPh sb="0" eb="1">
      <t>エキ</t>
    </rPh>
    <rPh sb="2" eb="3">
      <t>ショク</t>
    </rPh>
    <phoneticPr fontId="1"/>
  </si>
  <si>
    <t>氏名</t>
    <rPh sb="0" eb="2">
      <t>ふりがな</t>
    </rPh>
    <phoneticPr fontId="1" type="Hiragana" alignment="center"/>
  </si>
  <si>
    <t>団体名：</t>
    <rPh sb="0" eb="3">
      <t>ダンタイメイ</t>
    </rPh>
    <phoneticPr fontId="1"/>
  </si>
  <si>
    <t>顧問教員</t>
    <rPh sb="0" eb="2">
      <t>こもん</t>
    </rPh>
    <rPh sb="2" eb="4">
      <t>きょういん</t>
    </rPh>
    <phoneticPr fontId="1" type="Hiragana" alignment="center"/>
  </si>
  <si>
    <t>職名</t>
    <rPh sb="0" eb="2">
      <t>ショクメイ</t>
    </rPh>
    <phoneticPr fontId="1"/>
  </si>
  <si>
    <t>内線</t>
    <rPh sb="0" eb="2">
      <t>ないせん</t>
    </rPh>
    <phoneticPr fontId="1" type="Hiragana" alignment="center"/>
  </si>
  <si>
    <t>コーチ等</t>
    <rPh sb="3" eb="4">
      <t>など</t>
    </rPh>
    <phoneticPr fontId="1" type="Hiragana" alignment="center"/>
  </si>
  <si>
    <t>※監督、コーチが学外の場合は、学部、職名、内線の記入は不要です。斜線を引いてください。</t>
    <rPh sb="1" eb="3">
      <t>かんとく</t>
    </rPh>
    <rPh sb="8" eb="10">
      <t>がくがい</t>
    </rPh>
    <rPh sb="11" eb="13">
      <t>ばあい</t>
    </rPh>
    <rPh sb="15" eb="17">
      <t>がくぶ</t>
    </rPh>
    <rPh sb="18" eb="20">
      <t>しょくめい</t>
    </rPh>
    <rPh sb="21" eb="23">
      <t>ないせん</t>
    </rPh>
    <rPh sb="24" eb="26">
      <t>きにゅう</t>
    </rPh>
    <rPh sb="27" eb="29">
      <t>ふよう</t>
    </rPh>
    <rPh sb="32" eb="34">
      <t>しゃせん</t>
    </rPh>
    <rPh sb="35" eb="36">
      <t>ひ</t>
    </rPh>
    <phoneticPr fontId="1" type="Hiragana" alignment="center"/>
  </si>
  <si>
    <t>在籍番号</t>
    <rPh sb="0" eb="2">
      <t>ザイセキ</t>
    </rPh>
    <rPh sb="2" eb="4">
      <t>バンゴウ</t>
    </rPh>
    <phoneticPr fontId="2"/>
  </si>
  <si>
    <t>電話番号</t>
    <rPh sb="0" eb="2">
      <t>デンワ</t>
    </rPh>
    <rPh sb="2" eb="4">
      <t>バンゴウ</t>
    </rPh>
    <phoneticPr fontId="2"/>
  </si>
  <si>
    <t>No.</t>
    <phoneticPr fontId="2"/>
  </si>
  <si>
    <t>氏　　名</t>
    <rPh sb="0" eb="1">
      <t>シ</t>
    </rPh>
    <rPh sb="3" eb="4">
      <t>メイ</t>
    </rPh>
    <phoneticPr fontId="2"/>
  </si>
  <si>
    <t>団体名：</t>
    <rPh sb="0" eb="3">
      <t>ダンタイメイ</t>
    </rPh>
    <phoneticPr fontId="2"/>
  </si>
  <si>
    <r>
      <t xml:space="preserve">主　務
</t>
    </r>
    <r>
      <rPr>
        <sz val="9"/>
        <color indexed="8"/>
        <rFont val="ＭＳ 明朝"/>
        <family val="1"/>
        <charset val="128"/>
      </rPr>
      <t>(マネージャー)</t>
    </r>
    <rPh sb="0" eb="1">
      <t>シュ</t>
    </rPh>
    <rPh sb="2" eb="3">
      <t>ツトム</t>
    </rPh>
    <phoneticPr fontId="1"/>
  </si>
  <si>
    <t>人文学部</t>
    <rPh sb="0" eb="2">
      <t>ジンブン</t>
    </rPh>
    <rPh sb="2" eb="4">
      <t>ガクブ</t>
    </rPh>
    <phoneticPr fontId="2"/>
  </si>
  <si>
    <t>教育学部</t>
    <rPh sb="0" eb="2">
      <t>キョウイク</t>
    </rPh>
    <rPh sb="2" eb="4">
      <t>ガクブ</t>
    </rPh>
    <phoneticPr fontId="2"/>
  </si>
  <si>
    <t>法学部</t>
    <rPh sb="0" eb="3">
      <t>ホウガクブ</t>
    </rPh>
    <phoneticPr fontId="2"/>
  </si>
  <si>
    <t>理学部</t>
    <rPh sb="0" eb="3">
      <t>リガクブ</t>
    </rPh>
    <phoneticPr fontId="2"/>
  </si>
  <si>
    <t>歯学部</t>
    <rPh sb="0" eb="3">
      <t>シガクブ</t>
    </rPh>
    <phoneticPr fontId="2"/>
  </si>
  <si>
    <t>工学部</t>
    <rPh sb="0" eb="3">
      <t>コウガクブ</t>
    </rPh>
    <phoneticPr fontId="2"/>
  </si>
  <si>
    <t>農学部</t>
    <rPh sb="0" eb="3">
      <t>ノウガクブ</t>
    </rPh>
    <phoneticPr fontId="2"/>
  </si>
  <si>
    <t>大学院</t>
    <rPh sb="0" eb="3">
      <t>ダイガクイン</t>
    </rPh>
    <phoneticPr fontId="2"/>
  </si>
  <si>
    <t>現代社会文化研究科</t>
    <rPh sb="0" eb="2">
      <t>ゲンダイ</t>
    </rPh>
    <rPh sb="2" eb="4">
      <t>シャカイ</t>
    </rPh>
    <rPh sb="4" eb="6">
      <t>ブンカ</t>
    </rPh>
    <rPh sb="6" eb="9">
      <t>ケンキュウカ</t>
    </rPh>
    <phoneticPr fontId="2"/>
  </si>
  <si>
    <t>自然科学研究科</t>
    <rPh sb="0" eb="2">
      <t>シゼン</t>
    </rPh>
    <rPh sb="2" eb="4">
      <t>カガク</t>
    </rPh>
    <rPh sb="4" eb="7">
      <t>ケンキュウカ</t>
    </rPh>
    <phoneticPr fontId="2"/>
  </si>
  <si>
    <t>保健学研究科</t>
    <rPh sb="0" eb="3">
      <t>ホケンガク</t>
    </rPh>
    <rPh sb="3" eb="6">
      <t>ケンキュウカ</t>
    </rPh>
    <phoneticPr fontId="2"/>
  </si>
  <si>
    <t>医歯学総合研究科</t>
    <rPh sb="0" eb="2">
      <t>イハ</t>
    </rPh>
    <rPh sb="2" eb="3">
      <t>ガク</t>
    </rPh>
    <rPh sb="3" eb="5">
      <t>ソウゴウ</t>
    </rPh>
    <rPh sb="5" eb="7">
      <t>ケンキュウ</t>
    </rPh>
    <rPh sb="7" eb="8">
      <t>カ</t>
    </rPh>
    <phoneticPr fontId="2"/>
  </si>
  <si>
    <t>医学部医学科</t>
    <rPh sb="0" eb="3">
      <t>イガクブ</t>
    </rPh>
    <rPh sb="3" eb="6">
      <t>イガクカ</t>
    </rPh>
    <phoneticPr fontId="2"/>
  </si>
  <si>
    <t>医学部保健学科</t>
    <rPh sb="0" eb="3">
      <t>イガクブ</t>
    </rPh>
    <rPh sb="3" eb="5">
      <t>ホケン</t>
    </rPh>
    <rPh sb="5" eb="7">
      <t>ガッカ</t>
    </rPh>
    <phoneticPr fontId="2"/>
  </si>
  <si>
    <t>学部／学年</t>
    <rPh sb="0" eb="2">
      <t>ガクブ</t>
    </rPh>
    <rPh sb="3" eb="5">
      <t>ガクネン</t>
    </rPh>
    <phoneticPr fontId="2"/>
  </si>
  <si>
    <t>計</t>
    <rPh sb="0" eb="1">
      <t>ケイ</t>
    </rPh>
    <phoneticPr fontId="2"/>
  </si>
  <si>
    <t>８．</t>
    <phoneticPr fontId="1"/>
  </si>
  <si>
    <t>主な活動日・時間</t>
    <rPh sb="0" eb="1">
      <t>オモ</t>
    </rPh>
    <rPh sb="2" eb="4">
      <t>カツドウ</t>
    </rPh>
    <rPh sb="4" eb="5">
      <t>ビ</t>
    </rPh>
    <rPh sb="6" eb="8">
      <t>ジカン</t>
    </rPh>
    <phoneticPr fontId="1"/>
  </si>
  <si>
    <t>９．</t>
    <phoneticPr fontId="1"/>
  </si>
  <si>
    <t>主な活動場所</t>
    <rPh sb="0" eb="1">
      <t>オモ</t>
    </rPh>
    <rPh sb="2" eb="4">
      <t>カツドウ</t>
    </rPh>
    <rPh sb="4" eb="6">
      <t>バショ</t>
    </rPh>
    <phoneticPr fontId="1"/>
  </si>
  <si>
    <t>団体名：</t>
    <rPh sb="0" eb="3">
      <t>ダンタイメイ</t>
    </rPh>
    <phoneticPr fontId="4"/>
  </si>
  <si>
    <t>１．</t>
    <phoneticPr fontId="4"/>
  </si>
  <si>
    <t>年間活動計画</t>
    <rPh sb="0" eb="2">
      <t>ネンカン</t>
    </rPh>
    <rPh sb="2" eb="4">
      <t>カツドウ</t>
    </rPh>
    <rPh sb="4" eb="6">
      <t>ケイカク</t>
    </rPh>
    <phoneticPr fontId="4"/>
  </si>
  <si>
    <t>月</t>
    <rPh sb="0" eb="1">
      <t>ツキ</t>
    </rPh>
    <phoneticPr fontId="4"/>
  </si>
  <si>
    <t>行事・大会名等</t>
    <rPh sb="0" eb="2">
      <t>ギョウジ</t>
    </rPh>
    <rPh sb="3" eb="6">
      <t>タイカイメイ</t>
    </rPh>
    <rPh sb="6" eb="7">
      <t>ナド</t>
    </rPh>
    <phoneticPr fontId="4"/>
  </si>
  <si>
    <t>活動場所</t>
    <rPh sb="0" eb="2">
      <t>カツドウ</t>
    </rPh>
    <rPh sb="2" eb="4">
      <t>バショ</t>
    </rPh>
    <phoneticPr fontId="4"/>
  </si>
  <si>
    <t>2.</t>
    <phoneticPr fontId="4"/>
  </si>
  <si>
    <t>10．</t>
    <phoneticPr fontId="1"/>
  </si>
  <si>
    <t>役員変更時期</t>
    <rPh sb="0" eb="2">
      <t>ヤクイン</t>
    </rPh>
    <rPh sb="2" eb="4">
      <t>ヘンコウ</t>
    </rPh>
    <rPh sb="4" eb="6">
      <t>ジキ</t>
    </rPh>
    <phoneticPr fontId="1"/>
  </si>
  <si>
    <t>月</t>
    <rPh sb="0" eb="1">
      <t>ガツ</t>
    </rPh>
    <phoneticPr fontId="1"/>
  </si>
  <si>
    <t>旬頃</t>
    <rPh sb="0" eb="1">
      <t>ジュン</t>
    </rPh>
    <rPh sb="1" eb="2">
      <t>ゴロ</t>
    </rPh>
    <phoneticPr fontId="1"/>
  </si>
  <si>
    <t>（</t>
    <phoneticPr fontId="1"/>
  </si>
  <si>
    <t>）</t>
    <phoneticPr fontId="1"/>
  </si>
  <si>
    <t>11．</t>
    <phoneticPr fontId="1"/>
  </si>
  <si>
    <t>新潟大学ホームページのリンクについて</t>
    <rPh sb="0" eb="2">
      <t>ニイガタ</t>
    </rPh>
    <rPh sb="2" eb="4">
      <t>ダイガク</t>
    </rPh>
    <phoneticPr fontId="1"/>
  </si>
  <si>
    <t>□</t>
    <phoneticPr fontId="1"/>
  </si>
  <si>
    <t>希望する。</t>
    <rPh sb="0" eb="2">
      <t>キボウ</t>
    </rPh>
    <phoneticPr fontId="1"/>
  </si>
  <si>
    <t>希望しない。</t>
    <rPh sb="0" eb="2">
      <t>キボウ</t>
    </rPh>
    <phoneticPr fontId="1"/>
  </si>
  <si>
    <t>URL</t>
    <phoneticPr fontId="1"/>
  </si>
  <si>
    <t>監　　督</t>
    <rPh sb="0" eb="1">
      <t>かん</t>
    </rPh>
    <rPh sb="3" eb="4">
      <t>よし</t>
    </rPh>
    <phoneticPr fontId="1" type="Hiragana" alignment="center"/>
  </si>
  <si>
    <t>新潟　太郎</t>
    <rPh sb="0" eb="2">
      <t>ニイガタ</t>
    </rPh>
    <rPh sb="3" eb="5">
      <t>タロウ</t>
    </rPh>
    <phoneticPr fontId="5"/>
  </si>
  <si>
    <t>工</t>
    <rPh sb="0" eb="1">
      <t>コウ</t>
    </rPh>
    <phoneticPr fontId="5"/>
  </si>
  <si>
    <t>090-0000-0000</t>
    <phoneticPr fontId="5"/>
  </si>
  <si>
    <t>新大　花子</t>
    <rPh sb="0" eb="2">
      <t>シンダイ</t>
    </rPh>
    <rPh sb="3" eb="5">
      <t>ハナコ</t>
    </rPh>
    <phoneticPr fontId="5"/>
  </si>
  <si>
    <t>法</t>
    <rPh sb="0" eb="1">
      <t>ホウ</t>
    </rPh>
    <phoneticPr fontId="5"/>
  </si>
  <si>
    <t>080-0000-0000</t>
    <phoneticPr fontId="5"/>
  </si>
  <si>
    <t>T00A000A</t>
    <phoneticPr fontId="5"/>
  </si>
  <si>
    <t>L00B000B</t>
    <phoneticPr fontId="5"/>
  </si>
  <si>
    <t>新潟大学環境整備サークル</t>
    <rPh sb="0" eb="2">
      <t>ニイガタ</t>
    </rPh>
    <rPh sb="2" eb="4">
      <t>ダイガク</t>
    </rPh>
    <rPh sb="4" eb="6">
      <t>カンキョウ</t>
    </rPh>
    <rPh sb="6" eb="8">
      <t>セイビ</t>
    </rPh>
    <phoneticPr fontId="5"/>
  </si>
  <si>
    <t>大学構内の環境整備</t>
    <rPh sb="0" eb="2">
      <t>ダイガク</t>
    </rPh>
    <rPh sb="2" eb="4">
      <t>コウナイ</t>
    </rPh>
    <rPh sb="5" eb="7">
      <t>カンキョウ</t>
    </rPh>
    <rPh sb="7" eb="9">
      <t>セイビ</t>
    </rPh>
    <phoneticPr fontId="5"/>
  </si>
  <si>
    <t>週３回構内のゴミ拾いを行う。
月１回地域の環境整備行事に参加する。</t>
    <rPh sb="0" eb="1">
      <t>シュウ</t>
    </rPh>
    <rPh sb="2" eb="3">
      <t>カイ</t>
    </rPh>
    <rPh sb="3" eb="5">
      <t>コウナイ</t>
    </rPh>
    <rPh sb="8" eb="9">
      <t>ヒロ</t>
    </rPh>
    <rPh sb="11" eb="12">
      <t>オコナ</t>
    </rPh>
    <rPh sb="15" eb="16">
      <t>ツキ</t>
    </rPh>
    <rPh sb="17" eb="18">
      <t>カイ</t>
    </rPh>
    <rPh sb="18" eb="20">
      <t>チイキ</t>
    </rPh>
    <rPh sb="21" eb="23">
      <t>カンキョウ</t>
    </rPh>
    <rPh sb="23" eb="25">
      <t>セイビ</t>
    </rPh>
    <rPh sb="25" eb="27">
      <t>ギョウジ</t>
    </rPh>
    <rPh sb="28" eb="30">
      <t>サンカ</t>
    </rPh>
    <phoneticPr fontId="5"/>
  </si>
  <si>
    <t>月、水、金曜日の12時と16時に１時間ゴミ拾いを行い、環境整備を行う。</t>
    <rPh sb="0" eb="1">
      <t>ゲツ</t>
    </rPh>
    <rPh sb="2" eb="3">
      <t>スイ</t>
    </rPh>
    <rPh sb="4" eb="7">
      <t>キンヨウビ</t>
    </rPh>
    <rPh sb="10" eb="11">
      <t>ジ</t>
    </rPh>
    <rPh sb="14" eb="15">
      <t>ジ</t>
    </rPh>
    <rPh sb="17" eb="19">
      <t>ジカン</t>
    </rPh>
    <rPh sb="21" eb="22">
      <t>ヒロ</t>
    </rPh>
    <rPh sb="24" eb="25">
      <t>オコナ</t>
    </rPh>
    <rPh sb="27" eb="29">
      <t>カンキョウ</t>
    </rPh>
    <rPh sb="29" eb="31">
      <t>セイビ</t>
    </rPh>
    <rPh sb="32" eb="33">
      <t>オコナ</t>
    </rPh>
    <phoneticPr fontId="5"/>
  </si>
  <si>
    <t>第１，２，３学生食堂前</t>
    <rPh sb="0" eb="1">
      <t>ダイ</t>
    </rPh>
    <rPh sb="6" eb="8">
      <t>ガクセイ</t>
    </rPh>
    <rPh sb="8" eb="10">
      <t>ショクドウ</t>
    </rPh>
    <rPh sb="10" eb="11">
      <t>マエ</t>
    </rPh>
    <phoneticPr fontId="5"/>
  </si>
  <si>
    <t>上</t>
    <rPh sb="0" eb="1">
      <t>ウエ</t>
    </rPh>
    <phoneticPr fontId="5"/>
  </si>
  <si>
    <t>■</t>
    <phoneticPr fontId="1"/>
  </si>
  <si>
    <t>http://www……..</t>
    <phoneticPr fontId="5"/>
  </si>
  <si>
    <t>OB会　毎年</t>
    <rPh sb="2" eb="3">
      <t>カイ</t>
    </rPh>
    <rPh sb="4" eb="6">
      <t>マイトシ</t>
    </rPh>
    <phoneticPr fontId="5"/>
  </si>
  <si>
    <t>スポーツ安全保険</t>
    <rPh sb="4" eb="6">
      <t>アンゼン</t>
    </rPh>
    <rPh sb="6" eb="8">
      <t>ホケン</t>
    </rPh>
    <phoneticPr fontId="5"/>
  </si>
  <si>
    <t>スポーツ安全協会</t>
    <rPh sb="4" eb="6">
      <t>アンゼン</t>
    </rPh>
    <rPh sb="6" eb="8">
      <t>キョウカイ</t>
    </rPh>
    <phoneticPr fontId="5"/>
  </si>
  <si>
    <t>学部・学年別部員数調</t>
    <rPh sb="0" eb="2">
      <t>ガクブ</t>
    </rPh>
    <rPh sb="3" eb="6">
      <t>ガクネンベツ</t>
    </rPh>
    <rPh sb="6" eb="9">
      <t>ブインスウ</t>
    </rPh>
    <rPh sb="9" eb="10">
      <t>シラ</t>
    </rPh>
    <phoneticPr fontId="5"/>
  </si>
  <si>
    <t>年間活動計画・活動実績報告書</t>
    <rPh sb="0" eb="2">
      <t>ネンカン</t>
    </rPh>
    <rPh sb="2" eb="4">
      <t>カツドウ</t>
    </rPh>
    <rPh sb="4" eb="6">
      <t>ケイカク</t>
    </rPh>
    <rPh sb="7" eb="9">
      <t>カツドウ</t>
    </rPh>
    <rPh sb="9" eb="11">
      <t>ジッセキ</t>
    </rPh>
    <rPh sb="11" eb="14">
      <t>ホウコクショ</t>
    </rPh>
    <phoneticPr fontId="5"/>
  </si>
  <si>
    <t>毎月</t>
    <rPh sb="0" eb="2">
      <t>マイツキ</t>
    </rPh>
    <phoneticPr fontId="5"/>
  </si>
  <si>
    <t>末/昼</t>
    <rPh sb="0" eb="1">
      <t>マツ</t>
    </rPh>
    <rPh sb="2" eb="3">
      <t>ヒル</t>
    </rPh>
    <phoneticPr fontId="5"/>
  </si>
  <si>
    <t>地域クリーン活動</t>
    <rPh sb="0" eb="2">
      <t>チイキ</t>
    </rPh>
    <rPh sb="6" eb="8">
      <t>カツドウ</t>
    </rPh>
    <phoneticPr fontId="5"/>
  </si>
  <si>
    <t>内野駅周辺～五十嵐キャンパス</t>
    <rPh sb="0" eb="2">
      <t>ウチノ</t>
    </rPh>
    <rPh sb="2" eb="3">
      <t>エキ</t>
    </rPh>
    <rPh sb="3" eb="5">
      <t>シュウヘン</t>
    </rPh>
    <rPh sb="6" eb="9">
      <t>イガラシ</t>
    </rPh>
    <phoneticPr fontId="5"/>
  </si>
  <si>
    <t>8月</t>
    <rPh sb="1" eb="2">
      <t>ガツ</t>
    </rPh>
    <phoneticPr fontId="5"/>
  </si>
  <si>
    <t>中旬</t>
    <rPh sb="0" eb="2">
      <t>チュウジュン</t>
    </rPh>
    <phoneticPr fontId="5"/>
  </si>
  <si>
    <t>未定</t>
    <rPh sb="0" eb="2">
      <t>ミテイ</t>
    </rPh>
    <phoneticPr fontId="5"/>
  </si>
  <si>
    <t>12月</t>
    <rPh sb="2" eb="3">
      <t>ガツ</t>
    </rPh>
    <phoneticPr fontId="5"/>
  </si>
  <si>
    <t>環境整備○○シンポジウム</t>
    <rPh sb="0" eb="2">
      <t>カンキョウ</t>
    </rPh>
    <rPh sb="2" eb="4">
      <t>セイビ</t>
    </rPh>
    <phoneticPr fontId="5"/>
  </si>
  <si>
    <t>新潟市○○○会館</t>
    <rPh sb="0" eb="3">
      <t>ニイガタシ</t>
    </rPh>
    <rPh sb="6" eb="8">
      <t>カイカン</t>
    </rPh>
    <phoneticPr fontId="5"/>
  </si>
  <si>
    <t>○○地区地域連盟環境整備活動</t>
    <rPh sb="2" eb="4">
      <t>チク</t>
    </rPh>
    <rPh sb="4" eb="6">
      <t>チイキ</t>
    </rPh>
    <rPh sb="6" eb="8">
      <t>レンメイ</t>
    </rPh>
    <rPh sb="8" eb="10">
      <t>カンキョウ</t>
    </rPh>
    <rPh sb="10" eb="12">
      <t>セイビ</t>
    </rPh>
    <rPh sb="12" eb="14">
      <t>カツドウ</t>
    </rPh>
    <phoneticPr fontId="5"/>
  </si>
  <si>
    <t>円</t>
    <rPh sb="0" eb="1">
      <t>エン</t>
    </rPh>
    <phoneticPr fontId="5"/>
  </si>
  <si>
    <t>9月</t>
    <rPh sb="1" eb="2">
      <t>ガツ</t>
    </rPh>
    <phoneticPr fontId="5"/>
  </si>
  <si>
    <t>環境整備地域連携シンポジウム参加</t>
    <rPh sb="0" eb="2">
      <t>カンキョウ</t>
    </rPh>
    <rPh sb="2" eb="4">
      <t>セイビ</t>
    </rPh>
    <rPh sb="4" eb="6">
      <t>チイキ</t>
    </rPh>
    <rPh sb="6" eb="8">
      <t>レンケイ</t>
    </rPh>
    <rPh sb="14" eb="16">
      <t>サンカ</t>
    </rPh>
    <phoneticPr fontId="5"/>
  </si>
  <si>
    <t>10月</t>
    <rPh sb="2" eb="3">
      <t>ガツ</t>
    </rPh>
    <phoneticPr fontId="5"/>
  </si>
  <si>
    <t>新大祭において展示及びゴミ拾い等</t>
    <rPh sb="0" eb="3">
      <t>シンダイサイ</t>
    </rPh>
    <rPh sb="7" eb="9">
      <t>テンジ</t>
    </rPh>
    <rPh sb="9" eb="10">
      <t>オヨ</t>
    </rPh>
    <rPh sb="13" eb="14">
      <t>ヒロ</t>
    </rPh>
    <rPh sb="15" eb="16">
      <t>ナド</t>
    </rPh>
    <phoneticPr fontId="5"/>
  </si>
  <si>
    <t>1月</t>
    <rPh sb="1" eb="2">
      <t>ガツ</t>
    </rPh>
    <phoneticPr fontId="5"/>
  </si>
  <si>
    <t>○○地区環境整備協議会参加</t>
    <rPh sb="2" eb="4">
      <t>チク</t>
    </rPh>
    <rPh sb="4" eb="6">
      <t>カンキョウ</t>
    </rPh>
    <rPh sb="6" eb="8">
      <t>セイビ</t>
    </rPh>
    <rPh sb="8" eb="11">
      <t>キョウギカイ</t>
    </rPh>
    <rPh sb="11" eb="13">
      <t>サンカ</t>
    </rPh>
    <phoneticPr fontId="5"/>
  </si>
  <si>
    <t>新潟市○○会館</t>
    <rPh sb="0" eb="3">
      <t>ニイガタシ</t>
    </rPh>
    <rPh sb="5" eb="7">
      <t>カイカン</t>
    </rPh>
    <phoneticPr fontId="5"/>
  </si>
  <si>
    <t>サークル規約</t>
    <rPh sb="4" eb="6">
      <t>キヤク</t>
    </rPh>
    <phoneticPr fontId="6"/>
  </si>
  <si>
    <t>○○○○部規約</t>
    <rPh sb="4" eb="5">
      <t>ブ</t>
    </rPh>
    <rPh sb="5" eb="7">
      <t>キヤク</t>
    </rPh>
    <phoneticPr fontId="6"/>
  </si>
  <si>
    <t>（名称）</t>
    <rPh sb="1" eb="3">
      <t>メイショウ</t>
    </rPh>
    <phoneticPr fontId="6"/>
  </si>
  <si>
    <t>第１条</t>
    <rPh sb="0" eb="1">
      <t>ダイ</t>
    </rPh>
    <rPh sb="2" eb="3">
      <t>ジョウ</t>
    </rPh>
    <phoneticPr fontId="6"/>
  </si>
  <si>
    <t>本部は、○○○○部と称する。</t>
    <rPh sb="0" eb="2">
      <t>ホンブ</t>
    </rPh>
    <rPh sb="8" eb="9">
      <t>ブ</t>
    </rPh>
    <rPh sb="10" eb="11">
      <t>ショウ</t>
    </rPh>
    <phoneticPr fontId="6"/>
  </si>
  <si>
    <t>第２条</t>
    <rPh sb="0" eb="1">
      <t>ダイ</t>
    </rPh>
    <rPh sb="2" eb="3">
      <t>ジョウ</t>
    </rPh>
    <phoneticPr fontId="6"/>
  </si>
  <si>
    <t>（場所）</t>
    <rPh sb="1" eb="3">
      <t>バショ</t>
    </rPh>
    <phoneticPr fontId="6"/>
  </si>
  <si>
    <t>本部は、新潟大学に置く。</t>
    <rPh sb="0" eb="2">
      <t>ホンブ</t>
    </rPh>
    <rPh sb="4" eb="6">
      <t>ニイガタ</t>
    </rPh>
    <rPh sb="6" eb="8">
      <t>ダイガク</t>
    </rPh>
    <rPh sb="9" eb="10">
      <t>オ</t>
    </rPh>
    <phoneticPr fontId="6"/>
  </si>
  <si>
    <t>（趣旨・目的）</t>
    <rPh sb="1" eb="3">
      <t>シュシ</t>
    </rPh>
    <rPh sb="4" eb="6">
      <t>モクテキ</t>
    </rPh>
    <phoneticPr fontId="6"/>
  </si>
  <si>
    <t>第３条</t>
    <rPh sb="0" eb="1">
      <t>ダイ</t>
    </rPh>
    <rPh sb="2" eb="3">
      <t>ジョウ</t>
    </rPh>
    <phoneticPr fontId="6"/>
  </si>
  <si>
    <t>本部は、その活動を通じて、部員相互の親睦及び教養・健康の増進を図り、技術の向上に資することを目的とする。</t>
    <rPh sb="0" eb="2">
      <t>ホンブ</t>
    </rPh>
    <rPh sb="6" eb="8">
      <t>カツドウ</t>
    </rPh>
    <rPh sb="9" eb="10">
      <t>ツウ</t>
    </rPh>
    <rPh sb="13" eb="15">
      <t>ブイン</t>
    </rPh>
    <rPh sb="15" eb="17">
      <t>ソウゴ</t>
    </rPh>
    <rPh sb="18" eb="20">
      <t>シンボク</t>
    </rPh>
    <rPh sb="20" eb="21">
      <t>オヨ</t>
    </rPh>
    <rPh sb="22" eb="24">
      <t>キョウヨウ</t>
    </rPh>
    <rPh sb="25" eb="27">
      <t>ケンコウ</t>
    </rPh>
    <rPh sb="28" eb="30">
      <t>ゾウシン</t>
    </rPh>
    <rPh sb="31" eb="32">
      <t>ハカ</t>
    </rPh>
    <rPh sb="34" eb="36">
      <t>ギジュツ</t>
    </rPh>
    <rPh sb="37" eb="39">
      <t>コウジョウ</t>
    </rPh>
    <rPh sb="40" eb="41">
      <t>シ</t>
    </rPh>
    <rPh sb="46" eb="48">
      <t>モクテキ</t>
    </rPh>
    <phoneticPr fontId="6"/>
  </si>
  <si>
    <t>（活動）</t>
    <rPh sb="1" eb="3">
      <t>カツドウ</t>
    </rPh>
    <phoneticPr fontId="6"/>
  </si>
  <si>
    <t>第４条</t>
    <rPh sb="0" eb="1">
      <t>ダイ</t>
    </rPh>
    <rPh sb="2" eb="3">
      <t>ジョウ</t>
    </rPh>
    <phoneticPr fontId="6"/>
  </si>
  <si>
    <t>本部は、第３条の目的達成のために、次の活動を行う。</t>
    <rPh sb="0" eb="2">
      <t>ホンブ</t>
    </rPh>
    <rPh sb="4" eb="5">
      <t>ダイ</t>
    </rPh>
    <rPh sb="6" eb="7">
      <t>ジョウ</t>
    </rPh>
    <rPh sb="8" eb="10">
      <t>モクテキ</t>
    </rPh>
    <rPh sb="10" eb="12">
      <t>タッセイ</t>
    </rPh>
    <rPh sb="17" eb="18">
      <t>ツギ</t>
    </rPh>
    <rPh sb="19" eb="21">
      <t>カツドウ</t>
    </rPh>
    <rPh sb="22" eb="23">
      <t>オコナ</t>
    </rPh>
    <phoneticPr fontId="6"/>
  </si>
  <si>
    <t>①　通常練習</t>
    <rPh sb="2" eb="4">
      <t>ツウジョウ</t>
    </rPh>
    <rPh sb="4" eb="6">
      <t>レンシュウ</t>
    </rPh>
    <phoneticPr fontId="6"/>
  </si>
  <si>
    <t>②　定期戦への参加</t>
    <rPh sb="2" eb="5">
      <t>テイキセン</t>
    </rPh>
    <rPh sb="7" eb="9">
      <t>サンカ</t>
    </rPh>
    <phoneticPr fontId="6"/>
  </si>
  <si>
    <t>（部員・役員等）</t>
    <rPh sb="1" eb="3">
      <t>ブイン</t>
    </rPh>
    <rPh sb="4" eb="6">
      <t>ヤクイン</t>
    </rPh>
    <rPh sb="6" eb="7">
      <t>ナド</t>
    </rPh>
    <phoneticPr fontId="6"/>
  </si>
  <si>
    <t>第５条</t>
    <rPh sb="0" eb="1">
      <t>ダイ</t>
    </rPh>
    <rPh sb="2" eb="3">
      <t>ジョウ</t>
    </rPh>
    <phoneticPr fontId="6"/>
  </si>
  <si>
    <t>本部に入会できる者は、新潟大学の学生とする。</t>
    <rPh sb="0" eb="2">
      <t>ホンブ</t>
    </rPh>
    <rPh sb="3" eb="5">
      <t>ニュウカイ</t>
    </rPh>
    <rPh sb="8" eb="9">
      <t>モノ</t>
    </rPh>
    <rPh sb="11" eb="13">
      <t>ニイガタ</t>
    </rPh>
    <rPh sb="13" eb="15">
      <t>ダイガク</t>
    </rPh>
    <rPh sb="16" eb="18">
      <t>ガクセイ</t>
    </rPh>
    <phoneticPr fontId="6"/>
  </si>
  <si>
    <t>第６条</t>
    <rPh sb="0" eb="1">
      <t>ダイ</t>
    </rPh>
    <rPh sb="2" eb="3">
      <t>ジョウ</t>
    </rPh>
    <phoneticPr fontId="6"/>
  </si>
  <si>
    <t>本部に、次の役員を置く。</t>
    <rPh sb="0" eb="2">
      <t>ホンブ</t>
    </rPh>
    <rPh sb="4" eb="5">
      <t>ツギ</t>
    </rPh>
    <rPh sb="6" eb="8">
      <t>ヤクイン</t>
    </rPh>
    <rPh sb="9" eb="10">
      <t>オ</t>
    </rPh>
    <phoneticPr fontId="6"/>
  </si>
  <si>
    <t>部長</t>
    <rPh sb="0" eb="2">
      <t>ブチョウ</t>
    </rPh>
    <phoneticPr fontId="6"/>
  </si>
  <si>
    <t>副部長</t>
    <rPh sb="0" eb="3">
      <t>フクブチョウ</t>
    </rPh>
    <phoneticPr fontId="6"/>
  </si>
  <si>
    <t>総務担当</t>
    <rPh sb="0" eb="2">
      <t>ソウム</t>
    </rPh>
    <rPh sb="2" eb="4">
      <t>タントウ</t>
    </rPh>
    <phoneticPr fontId="6"/>
  </si>
  <si>
    <t>会計担当</t>
    <rPh sb="0" eb="2">
      <t>カイケイ</t>
    </rPh>
    <rPh sb="2" eb="4">
      <t>タントウ</t>
    </rPh>
    <phoneticPr fontId="6"/>
  </si>
  <si>
    <t>学友会担当</t>
    <rPh sb="0" eb="3">
      <t>ガクユウカイ</t>
    </rPh>
    <rPh sb="3" eb="5">
      <t>タントウ</t>
    </rPh>
    <phoneticPr fontId="6"/>
  </si>
  <si>
    <t>（部長を補佐する）</t>
    <phoneticPr fontId="6"/>
  </si>
  <si>
    <t>（本部を総括する）</t>
    <phoneticPr fontId="6"/>
  </si>
  <si>
    <t>（総務一般について担当する）</t>
  </si>
  <si>
    <t>（会計一般について担当する）</t>
  </si>
  <si>
    <t>（学友会について担当する）</t>
  </si>
  <si>
    <t>１人</t>
    <rPh sb="1" eb="2">
      <t>ニン</t>
    </rPh>
    <phoneticPr fontId="6"/>
  </si>
  <si>
    <t>若干人</t>
    <rPh sb="0" eb="2">
      <t>ジャッカン</t>
    </rPh>
    <rPh sb="2" eb="3">
      <t>ニン</t>
    </rPh>
    <phoneticPr fontId="6"/>
  </si>
  <si>
    <t>本部に顧問を置き、○○学部○○○○○教授に依頼する。</t>
    <rPh sb="0" eb="2">
      <t>ホンブ</t>
    </rPh>
    <rPh sb="3" eb="5">
      <t>コモン</t>
    </rPh>
    <rPh sb="6" eb="7">
      <t>オ</t>
    </rPh>
    <rPh sb="11" eb="13">
      <t>ガクブ</t>
    </rPh>
    <rPh sb="18" eb="20">
      <t>キョウジュ</t>
    </rPh>
    <rPh sb="21" eb="23">
      <t>イライ</t>
    </rPh>
    <phoneticPr fontId="6"/>
  </si>
  <si>
    <t>（議決）</t>
    <rPh sb="1" eb="3">
      <t>ギケツ</t>
    </rPh>
    <phoneticPr fontId="6"/>
  </si>
  <si>
    <t>第７条</t>
    <rPh sb="0" eb="1">
      <t>ダイ</t>
    </rPh>
    <rPh sb="2" eb="3">
      <t>ジョウ</t>
    </rPh>
    <phoneticPr fontId="6"/>
  </si>
  <si>
    <t>本部に「部会」を置き、部の企画運営に関する事項を審議・決定する。</t>
    <rPh sb="0" eb="2">
      <t>ホンブ</t>
    </rPh>
    <rPh sb="4" eb="6">
      <t>ブカイ</t>
    </rPh>
    <rPh sb="8" eb="9">
      <t>オ</t>
    </rPh>
    <rPh sb="11" eb="12">
      <t>ブ</t>
    </rPh>
    <rPh sb="13" eb="15">
      <t>キカク</t>
    </rPh>
    <rPh sb="15" eb="17">
      <t>ウンエイ</t>
    </rPh>
    <rPh sb="18" eb="19">
      <t>カン</t>
    </rPh>
    <rPh sb="21" eb="23">
      <t>ジコウ</t>
    </rPh>
    <rPh sb="24" eb="26">
      <t>シンギ</t>
    </rPh>
    <rPh sb="27" eb="29">
      <t>ケッテイ</t>
    </rPh>
    <phoneticPr fontId="6"/>
  </si>
  <si>
    <t>（会計）</t>
    <rPh sb="1" eb="3">
      <t>カイケイ</t>
    </rPh>
    <phoneticPr fontId="6"/>
  </si>
  <si>
    <t>第８条</t>
    <rPh sb="0" eb="1">
      <t>ダイ</t>
    </rPh>
    <rPh sb="2" eb="3">
      <t>ジョウ</t>
    </rPh>
    <phoneticPr fontId="6"/>
  </si>
  <si>
    <t>本部の運営経費は、原則として部員からの部費及び趣旨に賛同する個人及び団体からの援助金等を充てる。</t>
    <rPh sb="0" eb="2">
      <t>ホンブ</t>
    </rPh>
    <rPh sb="3" eb="5">
      <t>ウンエイ</t>
    </rPh>
    <rPh sb="5" eb="7">
      <t>ケイヒ</t>
    </rPh>
    <rPh sb="9" eb="11">
      <t>ゲンソク</t>
    </rPh>
    <rPh sb="14" eb="16">
      <t>ブイン</t>
    </rPh>
    <rPh sb="19" eb="21">
      <t>ブヒ</t>
    </rPh>
    <rPh sb="21" eb="22">
      <t>オヨ</t>
    </rPh>
    <rPh sb="23" eb="25">
      <t>シュシ</t>
    </rPh>
    <rPh sb="26" eb="28">
      <t>サンドウ</t>
    </rPh>
    <rPh sb="30" eb="32">
      <t>コジン</t>
    </rPh>
    <rPh sb="32" eb="33">
      <t>オヨ</t>
    </rPh>
    <rPh sb="34" eb="36">
      <t>ダンタイ</t>
    </rPh>
    <rPh sb="39" eb="42">
      <t>エンジョキン</t>
    </rPh>
    <rPh sb="42" eb="43">
      <t>ナド</t>
    </rPh>
    <rPh sb="44" eb="45">
      <t>ア</t>
    </rPh>
    <phoneticPr fontId="6"/>
  </si>
  <si>
    <t>（その他）</t>
    <rPh sb="3" eb="4">
      <t>タ</t>
    </rPh>
    <phoneticPr fontId="6"/>
  </si>
  <si>
    <t>第９条</t>
    <rPh sb="0" eb="1">
      <t>ダイ</t>
    </rPh>
    <rPh sb="2" eb="3">
      <t>ジョウ</t>
    </rPh>
    <phoneticPr fontId="6"/>
  </si>
  <si>
    <t>この規約の改廃は、部会により承認を受けなければならない。</t>
    <rPh sb="2" eb="4">
      <t>キヤク</t>
    </rPh>
    <rPh sb="5" eb="7">
      <t>カイハイ</t>
    </rPh>
    <rPh sb="9" eb="11">
      <t>ブカイ</t>
    </rPh>
    <rPh sb="14" eb="16">
      <t>ショウニン</t>
    </rPh>
    <rPh sb="17" eb="18">
      <t>ウ</t>
    </rPh>
    <phoneticPr fontId="6"/>
  </si>
  <si>
    <t>付則</t>
    <rPh sb="0" eb="2">
      <t>フソク</t>
    </rPh>
    <phoneticPr fontId="6"/>
  </si>
  <si>
    <t>新潟大学学生通則に基づき，下記の団体の継続申請をしますので，承認願います。</t>
    <rPh sb="0" eb="2">
      <t>ニイガタ</t>
    </rPh>
    <rPh sb="2" eb="4">
      <t>ダイガク</t>
    </rPh>
    <rPh sb="4" eb="6">
      <t>ガクセイ</t>
    </rPh>
    <rPh sb="6" eb="8">
      <t>ツウソク</t>
    </rPh>
    <rPh sb="9" eb="10">
      <t>モト</t>
    </rPh>
    <rPh sb="13" eb="15">
      <t>カキ</t>
    </rPh>
    <rPh sb="16" eb="18">
      <t>ダンタイ</t>
    </rPh>
    <rPh sb="19" eb="21">
      <t>ケイゾク</t>
    </rPh>
    <rPh sb="21" eb="23">
      <t>シンセイ</t>
    </rPh>
    <rPh sb="30" eb="32">
      <t>ショウニン</t>
    </rPh>
    <rPh sb="32" eb="33">
      <t>ネガ</t>
    </rPh>
    <phoneticPr fontId="1"/>
  </si>
  <si>
    <t>連　絡
責任者</t>
    <rPh sb="0" eb="1">
      <t>レン</t>
    </rPh>
    <rPh sb="2" eb="3">
      <t>ラク</t>
    </rPh>
    <rPh sb="4" eb="6">
      <t>セキニン</t>
    </rPh>
    <rPh sb="6" eb="7">
      <t>シャ</t>
    </rPh>
    <phoneticPr fontId="1"/>
  </si>
  <si>
    <t>団 体 継 続 申 請 書</t>
    <rPh sb="0" eb="1">
      <t>ダン</t>
    </rPh>
    <rPh sb="2" eb="3">
      <t>カラダ</t>
    </rPh>
    <rPh sb="4" eb="5">
      <t>ツギ</t>
    </rPh>
    <rPh sb="6" eb="7">
      <t>ゾク</t>
    </rPh>
    <rPh sb="8" eb="9">
      <t>サル</t>
    </rPh>
    <rPh sb="10" eb="11">
      <t>ショウ</t>
    </rPh>
    <rPh sb="12" eb="13">
      <t>ショ</t>
    </rPh>
    <phoneticPr fontId="5"/>
  </si>
  <si>
    <t>③　その他、適当と認める大会等への参加</t>
    <rPh sb="4" eb="5">
      <t>タ</t>
    </rPh>
    <rPh sb="6" eb="8">
      <t>テキトウ</t>
    </rPh>
    <rPh sb="9" eb="10">
      <t>ミト</t>
    </rPh>
    <rPh sb="12" eb="15">
      <t>タイカイナド</t>
    </rPh>
    <rPh sb="17" eb="19">
      <t>サンカ</t>
    </rPh>
    <phoneticPr fontId="6"/>
  </si>
  <si>
    <t>日</t>
    <rPh sb="0" eb="1">
      <t>ヒ</t>
    </rPh>
    <phoneticPr fontId="4"/>
  </si>
  <si>
    <t>日</t>
    <rPh sb="0" eb="1">
      <t>ニチ</t>
    </rPh>
    <phoneticPr fontId="5"/>
  </si>
  <si>
    <t>18日</t>
    <rPh sb="2" eb="3">
      <t>ニチ</t>
    </rPh>
    <phoneticPr fontId="5"/>
  </si>
  <si>
    <t>22日</t>
    <rPh sb="2" eb="3">
      <t>ニチ</t>
    </rPh>
    <phoneticPr fontId="5"/>
  </si>
  <si>
    <t>15日</t>
    <rPh sb="2" eb="3">
      <t>ニチ</t>
    </rPh>
    <phoneticPr fontId="5"/>
  </si>
  <si>
    <t>五十嵐キャンパス</t>
    <rPh sb="0" eb="3">
      <t>イカラシ</t>
    </rPh>
    <phoneticPr fontId="5"/>
  </si>
  <si>
    <t>部費(■月額/□年額)</t>
    <rPh sb="0" eb="2">
      <t>ブヒ</t>
    </rPh>
    <rPh sb="4" eb="6">
      <t>ゲツガク</t>
    </rPh>
    <rPh sb="8" eb="10">
      <t>ネンガク</t>
    </rPh>
    <phoneticPr fontId="1"/>
  </si>
  <si>
    <t>新潟大学環境整備サークル</t>
    <phoneticPr fontId="5"/>
  </si>
  <si>
    <t>＜＜作成上の注意＞＞</t>
    <rPh sb="2" eb="5">
      <t>サクセイジョウ</t>
    </rPh>
    <rPh sb="6" eb="8">
      <t>チュウイ</t>
    </rPh>
    <phoneticPr fontId="5"/>
  </si>
  <si>
    <t>●団体継続申請書は毎年提出しなければなりません。今年度作成したデータは，部で保管しておくと，来年度作成時の参考になります。書類作成担当者は，部の後輩にしっかりと引き継いでください。
（例年，部の結成年月日や顧問教員名，規約の内容等について問い合わせが多くありますので，そのようなことがないよう，サークル内で情報を共有するようにしてください。）</t>
    <rPh sb="1" eb="3">
      <t>ダンタイ</t>
    </rPh>
    <rPh sb="3" eb="5">
      <t>ケイゾク</t>
    </rPh>
    <rPh sb="5" eb="7">
      <t>シンセイ</t>
    </rPh>
    <rPh sb="7" eb="8">
      <t>ショ</t>
    </rPh>
    <rPh sb="9" eb="11">
      <t>マイトシ</t>
    </rPh>
    <rPh sb="11" eb="13">
      <t>テイシュツ</t>
    </rPh>
    <rPh sb="24" eb="27">
      <t>コンネンド</t>
    </rPh>
    <rPh sb="27" eb="29">
      <t>サクセイ</t>
    </rPh>
    <rPh sb="36" eb="37">
      <t>ブ</t>
    </rPh>
    <rPh sb="38" eb="40">
      <t>ホカン</t>
    </rPh>
    <rPh sb="46" eb="49">
      <t>ライネンド</t>
    </rPh>
    <rPh sb="49" eb="52">
      <t>サクセイジ</t>
    </rPh>
    <rPh sb="53" eb="55">
      <t>サンコウ</t>
    </rPh>
    <rPh sb="61" eb="63">
      <t>ショルイ</t>
    </rPh>
    <rPh sb="63" eb="65">
      <t>サクセイ</t>
    </rPh>
    <rPh sb="65" eb="68">
      <t>タントウシャ</t>
    </rPh>
    <rPh sb="70" eb="71">
      <t>ブ</t>
    </rPh>
    <rPh sb="72" eb="74">
      <t>コウハイ</t>
    </rPh>
    <rPh sb="80" eb="81">
      <t>ヒ</t>
    </rPh>
    <rPh sb="82" eb="83">
      <t>ツ</t>
    </rPh>
    <rPh sb="92" eb="94">
      <t>レイネン</t>
    </rPh>
    <rPh sb="95" eb="96">
      <t>ブ</t>
    </rPh>
    <rPh sb="97" eb="99">
      <t>ケッセイ</t>
    </rPh>
    <rPh sb="99" eb="102">
      <t>ネンガッピ</t>
    </rPh>
    <rPh sb="103" eb="105">
      <t>コモン</t>
    </rPh>
    <rPh sb="105" eb="107">
      <t>キョウイン</t>
    </rPh>
    <rPh sb="107" eb="108">
      <t>メイ</t>
    </rPh>
    <rPh sb="109" eb="111">
      <t>キヤク</t>
    </rPh>
    <rPh sb="112" eb="114">
      <t>ナイヨウ</t>
    </rPh>
    <rPh sb="114" eb="115">
      <t>トウ</t>
    </rPh>
    <rPh sb="119" eb="120">
      <t>ト</t>
    </rPh>
    <rPh sb="121" eb="122">
      <t>ア</t>
    </rPh>
    <rPh sb="125" eb="126">
      <t>オオ</t>
    </rPh>
    <rPh sb="151" eb="152">
      <t>ナイ</t>
    </rPh>
    <rPh sb="153" eb="155">
      <t>ジョウホウ</t>
    </rPh>
    <rPh sb="156" eb="158">
      <t>キョウユウ</t>
    </rPh>
    <phoneticPr fontId="5"/>
  </si>
  <si>
    <t>創　生　学　部</t>
    <rPh sb="0" eb="1">
      <t>キズ</t>
    </rPh>
    <rPh sb="2" eb="3">
      <t>ショウ</t>
    </rPh>
    <rPh sb="4" eb="5">
      <t>ガク</t>
    </rPh>
    <rPh sb="6" eb="7">
      <t>ブ</t>
    </rPh>
    <phoneticPr fontId="2"/>
  </si>
  <si>
    <t>　課外活動のため，下記のとおり車両を保有していますので，届出いたします。</t>
    <phoneticPr fontId="9"/>
  </si>
  <si>
    <t>　なお，活動で使用する際は，法令その他大学の規則等を遵守します。</t>
    <phoneticPr fontId="9"/>
  </si>
  <si>
    <t>　車両車種・登録番号・運転者氏名</t>
    <phoneticPr fontId="9"/>
  </si>
  <si>
    <t>メーカー</t>
    <phoneticPr fontId="9"/>
  </si>
  <si>
    <t>車種</t>
    <rPh sb="0" eb="2">
      <t>シャシュ</t>
    </rPh>
    <phoneticPr fontId="9"/>
  </si>
  <si>
    <t>登録番号</t>
    <rPh sb="0" eb="2">
      <t>トウロク</t>
    </rPh>
    <rPh sb="2" eb="4">
      <t>バンゴウ</t>
    </rPh>
    <phoneticPr fontId="9"/>
  </si>
  <si>
    <t>使用者氏名</t>
    <rPh sb="0" eb="3">
      <t>シヨウシャ</t>
    </rPh>
    <rPh sb="3" eb="5">
      <t>シメイ</t>
    </rPh>
    <phoneticPr fontId="9"/>
  </si>
  <si>
    <t>例</t>
    <rPh sb="0" eb="1">
      <t>レイ</t>
    </rPh>
    <phoneticPr fontId="9"/>
  </si>
  <si>
    <t>カローラ</t>
    <phoneticPr fontId="9"/>
  </si>
  <si>
    <t>新潟500な・627</t>
    <phoneticPr fontId="9"/>
  </si>
  <si>
    <t>五十嵐　二郎</t>
    <rPh sb="0" eb="3">
      <t>イカラシ</t>
    </rPh>
    <rPh sb="4" eb="6">
      <t>ジロウ</t>
    </rPh>
    <phoneticPr fontId="9"/>
  </si>
  <si>
    <t>トヨタ</t>
    <phoneticPr fontId="9"/>
  </si>
  <si>
    <t>※日付は最後に更新した日としてください。</t>
    <rPh sb="1" eb="3">
      <t>ヒヅケ</t>
    </rPh>
    <rPh sb="4" eb="6">
      <t>サイゴ</t>
    </rPh>
    <rPh sb="7" eb="9">
      <t>コウシン</t>
    </rPh>
    <rPh sb="11" eb="12">
      <t>ヒ</t>
    </rPh>
    <phoneticPr fontId="6"/>
  </si>
  <si>
    <t>令和</t>
    <rPh sb="0" eb="2">
      <t>レイワ</t>
    </rPh>
    <phoneticPr fontId="1"/>
  </si>
  <si>
    <t>この規約は、令和△年△月△日から施行する。</t>
    <rPh sb="2" eb="4">
      <t>キヤク</t>
    </rPh>
    <rPh sb="6" eb="8">
      <t>レイワ</t>
    </rPh>
    <rPh sb="9" eb="10">
      <t>ネン</t>
    </rPh>
    <rPh sb="11" eb="12">
      <t>ツキ</t>
    </rPh>
    <rPh sb="13" eb="14">
      <t>ニチ</t>
    </rPh>
    <rPh sb="16" eb="18">
      <t>シコウ</t>
    </rPh>
    <phoneticPr fontId="6"/>
  </si>
  <si>
    <r>
      <rPr>
        <sz val="10"/>
        <color indexed="8"/>
        <rFont val="ＭＳ 明朝"/>
        <family val="1"/>
        <charset val="128"/>
      </rPr>
      <t>※連絡責任者に、○印を付してください。</t>
    </r>
    <r>
      <rPr>
        <b/>
        <u val="double"/>
        <sz val="10"/>
        <color indexed="8"/>
        <rFont val="ＤＦ特太ゴシック体"/>
        <family val="3"/>
        <charset val="128"/>
      </rPr>
      <t>学務部</t>
    </r>
    <r>
      <rPr>
        <b/>
        <u val="double"/>
        <sz val="10"/>
        <color indexed="8"/>
        <rFont val="ＤＦ特太ゴシック体"/>
        <family val="3"/>
        <charset val="128"/>
      </rPr>
      <t>学生支援課から、電話やメールにて重要な連絡をしますので、着信可能な状態にしておいてください。</t>
    </r>
    <r>
      <rPr>
        <b/>
        <sz val="10"/>
        <color indexed="8"/>
        <rFont val="ＭＳ 明朝"/>
        <family val="1"/>
        <charset val="128"/>
      </rPr>
      <t xml:space="preserve">
（学務部学生支援課：025-262-7506,6084,6255,6094,6091)</t>
    </r>
    <rPh sb="1" eb="3">
      <t>れんらく</t>
    </rPh>
    <rPh sb="3" eb="6">
      <t>せきにんしゃ</t>
    </rPh>
    <rPh sb="9" eb="10">
      <t>いん</t>
    </rPh>
    <rPh sb="11" eb="12">
      <t>ふ</t>
    </rPh>
    <rPh sb="19" eb="21">
      <t>がくむ</t>
    </rPh>
    <rPh sb="21" eb="22">
      <t>ぶ</t>
    </rPh>
    <rPh sb="70" eb="72">
      <t>がくむ</t>
    </rPh>
    <rPh sb="72" eb="73">
      <t>ぶ</t>
    </rPh>
    <rPh sb="73" eb="75">
      <t>がくせい</t>
    </rPh>
    <rPh sb="75" eb="77">
      <t>しえん</t>
    </rPh>
    <rPh sb="77" eb="78">
      <t>か</t>
    </rPh>
    <phoneticPr fontId="1" type="Hiragana" alignment="center"/>
  </si>
  <si>
    <t>メール(PC又は携帯)</t>
    <rPh sb="6" eb="7">
      <t>マタ</t>
    </rPh>
    <rPh sb="8" eb="10">
      <t>ケイタイ</t>
    </rPh>
    <phoneticPr fontId="1"/>
  </si>
  <si>
    <t>メール（PC又は携帯）</t>
    <rPh sb="6" eb="7">
      <t>マタ</t>
    </rPh>
    <rPh sb="8" eb="10">
      <t>ケイタイ</t>
    </rPh>
    <phoneticPr fontId="1"/>
  </si>
  <si>
    <t>経済科学部
（経済学部）</t>
    <rPh sb="0" eb="2">
      <t>ケイザイ</t>
    </rPh>
    <rPh sb="2" eb="4">
      <t>カガク</t>
    </rPh>
    <rPh sb="4" eb="5">
      <t>ブ</t>
    </rPh>
    <rPh sb="7" eb="9">
      <t>ケイザイ</t>
    </rPh>
    <rPh sb="9" eb="11">
      <t>ガクブ</t>
    </rPh>
    <phoneticPr fontId="2"/>
  </si>
  <si>
    <t>教育実践学研究科</t>
    <rPh sb="0" eb="2">
      <t>キョウイク</t>
    </rPh>
    <rPh sb="2" eb="4">
      <t>ジッセン</t>
    </rPh>
    <rPh sb="4" eb="5">
      <t>ガク</t>
    </rPh>
    <rPh sb="5" eb="8">
      <t>ケンキュウカ</t>
    </rPh>
    <phoneticPr fontId="2"/>
  </si>
  <si>
    <t>部活　太郎</t>
    <rPh sb="0" eb="2">
      <t>ブカツ</t>
    </rPh>
    <rPh sb="3" eb="5">
      <t>タロウ</t>
    </rPh>
    <phoneticPr fontId="5"/>
  </si>
  <si>
    <t>准教授</t>
    <rPh sb="0" eb="1">
      <t>ジュン</t>
    </rPh>
    <rPh sb="1" eb="3">
      <t>キョウジュ</t>
    </rPh>
    <phoneticPr fontId="5"/>
  </si>
  <si>
    <t>●顧問教員は，早めにアポイントメントを取っておくようにしましょう。（出張等でなかなか先生に会えない場合があります。先生の予定を考慮しましょう。）</t>
    <rPh sb="1" eb="3">
      <t>コモン</t>
    </rPh>
    <rPh sb="3" eb="5">
      <t>キョウイン</t>
    </rPh>
    <rPh sb="7" eb="8">
      <t>ハヤ</t>
    </rPh>
    <rPh sb="19" eb="20">
      <t>ト</t>
    </rPh>
    <rPh sb="34" eb="36">
      <t>シュッチョウ</t>
    </rPh>
    <rPh sb="36" eb="37">
      <t>トウ</t>
    </rPh>
    <rPh sb="42" eb="44">
      <t>センセイ</t>
    </rPh>
    <rPh sb="45" eb="46">
      <t>ア</t>
    </rPh>
    <rPh sb="49" eb="51">
      <t>バアイ</t>
    </rPh>
    <rPh sb="57" eb="59">
      <t>センセイ</t>
    </rPh>
    <rPh sb="60" eb="62">
      <t>ヨテイ</t>
    </rPh>
    <rPh sb="63" eb="65">
      <t>コウリョ</t>
    </rPh>
    <phoneticPr fontId="5"/>
  </si>
  <si>
    <t>令和</t>
    <rPh sb="0" eb="2">
      <t>レイワ</t>
    </rPh>
    <phoneticPr fontId="1"/>
  </si>
  <si>
    <t>そ　　　の　　　他</t>
    <rPh sb="8" eb="9">
      <t>タ</t>
    </rPh>
    <phoneticPr fontId="5"/>
  </si>
  <si>
    <t>そ　　　の　　　他</t>
    <rPh sb="8" eb="9">
      <t>タ</t>
    </rPh>
    <phoneticPr fontId="2"/>
  </si>
  <si>
    <t>※主将は会計を兼任できません。</t>
    <rPh sb="1" eb="3">
      <t>しゅしょう</t>
    </rPh>
    <rPh sb="4" eb="6">
      <t>かいけい</t>
    </rPh>
    <rPh sb="7" eb="9">
      <t>けんにん</t>
    </rPh>
    <phoneticPr fontId="1" type="Hiragana" alignment="center"/>
  </si>
  <si>
    <t>※役員は学部生に限ります。</t>
    <rPh sb="1" eb="3">
      <t>やくいん</t>
    </rPh>
    <rPh sb="4" eb="7">
      <t>がくぶせい</t>
    </rPh>
    <rPh sb="8" eb="9">
      <t>かぎ</t>
    </rPh>
    <phoneticPr fontId="1" type="Hiragana" alignment="center"/>
  </si>
  <si>
    <t>(大学院生は部員数には含みません。)</t>
    <rPh sb="1" eb="3">
      <t>ダイガク</t>
    </rPh>
    <rPh sb="3" eb="5">
      <t>インセイ</t>
    </rPh>
    <rPh sb="6" eb="8">
      <t>ブイン</t>
    </rPh>
    <rPh sb="8" eb="9">
      <t>スウ</t>
    </rPh>
    <rPh sb="11" eb="12">
      <t>フク</t>
    </rPh>
    <phoneticPr fontId="1"/>
  </si>
  <si>
    <t>＜参考＞</t>
    <rPh sb="1" eb="3">
      <t>サンコウ</t>
    </rPh>
    <phoneticPr fontId="2"/>
  </si>
  <si>
    <t>大学院生は部員数には含みません。</t>
    <rPh sb="0" eb="3">
      <t>ダイガクイン</t>
    </rPh>
    <rPh sb="3" eb="4">
      <t>セイ</t>
    </rPh>
    <rPh sb="5" eb="7">
      <t>ブイン</t>
    </rPh>
    <rPh sb="7" eb="8">
      <t>スウ</t>
    </rPh>
    <rPh sb="10" eb="11">
      <t>フク</t>
    </rPh>
    <phoneticPr fontId="2"/>
  </si>
  <si>
    <t>学部</t>
    <rPh sb="0" eb="2">
      <t>ガクブ</t>
    </rPh>
    <phoneticPr fontId="27"/>
  </si>
  <si>
    <t>教育実践学</t>
    <rPh sb="0" eb="2">
      <t>キョウイク</t>
    </rPh>
    <rPh sb="2" eb="4">
      <t>ジッセン</t>
    </rPh>
    <rPh sb="4" eb="5">
      <t>ガク</t>
    </rPh>
    <phoneticPr fontId="27"/>
  </si>
  <si>
    <t>現代社会文化</t>
    <rPh sb="0" eb="2">
      <t>ゲンダイ</t>
    </rPh>
    <rPh sb="2" eb="4">
      <t>シャカイ</t>
    </rPh>
    <rPh sb="4" eb="6">
      <t>ブンカ</t>
    </rPh>
    <phoneticPr fontId="27"/>
  </si>
  <si>
    <t>保健学</t>
    <rPh sb="0" eb="2">
      <t>ホケン</t>
    </rPh>
    <rPh sb="2" eb="3">
      <t>ガク</t>
    </rPh>
    <phoneticPr fontId="27"/>
  </si>
  <si>
    <t>医歯学総合</t>
    <rPh sb="0" eb="3">
      <t>イシガク</t>
    </rPh>
    <rPh sb="3" eb="5">
      <t>ソウゴウ</t>
    </rPh>
    <phoneticPr fontId="27"/>
  </si>
  <si>
    <t>その他</t>
    <rPh sb="2" eb="3">
      <t>タ</t>
    </rPh>
    <phoneticPr fontId="27"/>
  </si>
  <si>
    <t>H</t>
    <phoneticPr fontId="27"/>
  </si>
  <si>
    <t>P</t>
    <phoneticPr fontId="27"/>
  </si>
  <si>
    <t>L</t>
    <phoneticPr fontId="27"/>
  </si>
  <si>
    <t>E</t>
    <phoneticPr fontId="27"/>
  </si>
  <si>
    <t>S</t>
    <phoneticPr fontId="27"/>
  </si>
  <si>
    <t>M</t>
    <phoneticPr fontId="27"/>
  </si>
  <si>
    <t>D</t>
    <phoneticPr fontId="27"/>
  </si>
  <si>
    <t>T</t>
    <phoneticPr fontId="27"/>
  </si>
  <si>
    <t>A</t>
    <phoneticPr fontId="27"/>
  </si>
  <si>
    <t>X</t>
    <phoneticPr fontId="27"/>
  </si>
  <si>
    <t>U</t>
    <phoneticPr fontId="27"/>
  </si>
  <si>
    <t>Z</t>
    <phoneticPr fontId="27"/>
  </si>
  <si>
    <t>F</t>
    <phoneticPr fontId="27"/>
  </si>
  <si>
    <t>B</t>
    <phoneticPr fontId="27"/>
  </si>
  <si>
    <t>N</t>
    <phoneticPr fontId="27"/>
  </si>
  <si>
    <t>R</t>
    <phoneticPr fontId="27"/>
  </si>
  <si>
    <t>教授</t>
    <rPh sb="0" eb="2">
      <t>キョウジュ</t>
    </rPh>
    <phoneticPr fontId="27"/>
  </si>
  <si>
    <t>准教授</t>
    <rPh sb="0" eb="3">
      <t>ジュンキョウジュ</t>
    </rPh>
    <phoneticPr fontId="27"/>
  </si>
  <si>
    <t>助教</t>
    <rPh sb="0" eb="2">
      <t>ジョキョウ</t>
    </rPh>
    <phoneticPr fontId="27"/>
  </si>
  <si>
    <t>助手</t>
    <rPh sb="0" eb="2">
      <t>ジョシュ</t>
    </rPh>
    <phoneticPr fontId="27"/>
  </si>
  <si>
    <t>職名</t>
    <rPh sb="0" eb="2">
      <t>ショクメイメイ</t>
    </rPh>
    <phoneticPr fontId="27"/>
  </si>
  <si>
    <t>在籍番号コード1</t>
    <rPh sb="0" eb="2">
      <t>ザイセキ</t>
    </rPh>
    <rPh sb="2" eb="4">
      <t>バンゴウ</t>
    </rPh>
    <phoneticPr fontId="27"/>
  </si>
  <si>
    <t>在籍番号コード2</t>
    <rPh sb="0" eb="2">
      <t>ザイセキ</t>
    </rPh>
    <rPh sb="2" eb="4">
      <t>バンゴウ</t>
    </rPh>
    <phoneticPr fontId="27"/>
  </si>
  <si>
    <t>学科</t>
    <rPh sb="0" eb="2">
      <t>ガッカ</t>
    </rPh>
    <phoneticPr fontId="27"/>
  </si>
  <si>
    <t>人文</t>
    <rPh sb="0" eb="2">
      <t>ジンブン</t>
    </rPh>
    <phoneticPr fontId="27"/>
  </si>
  <si>
    <t>学校教員養成</t>
    <rPh sb="0" eb="2">
      <t>ガッコウ</t>
    </rPh>
    <rPh sb="2" eb="4">
      <t>キョウイン</t>
    </rPh>
    <rPh sb="4" eb="6">
      <t>ヨウセイ</t>
    </rPh>
    <phoneticPr fontId="27"/>
  </si>
  <si>
    <t>法</t>
    <rPh sb="0" eb="1">
      <t>ホウ</t>
    </rPh>
    <phoneticPr fontId="27"/>
  </si>
  <si>
    <t>総合経済</t>
    <rPh sb="0" eb="2">
      <t>ソウゴウ</t>
    </rPh>
    <rPh sb="2" eb="4">
      <t>ケイザイ</t>
    </rPh>
    <phoneticPr fontId="27"/>
  </si>
  <si>
    <t>理</t>
    <rPh sb="0" eb="1">
      <t>リ</t>
    </rPh>
    <phoneticPr fontId="27"/>
  </si>
  <si>
    <t>医</t>
    <rPh sb="0" eb="1">
      <t>イ</t>
    </rPh>
    <phoneticPr fontId="27"/>
  </si>
  <si>
    <t>保健</t>
    <rPh sb="0" eb="2">
      <t>ホケン</t>
    </rPh>
    <phoneticPr fontId="27"/>
  </si>
  <si>
    <t>歯</t>
    <rPh sb="0" eb="1">
      <t>ハ</t>
    </rPh>
    <phoneticPr fontId="27"/>
  </si>
  <si>
    <t>口腔生命</t>
    <rPh sb="0" eb="2">
      <t>コウクウ</t>
    </rPh>
    <rPh sb="2" eb="4">
      <t>セイメイ</t>
    </rPh>
    <phoneticPr fontId="27"/>
  </si>
  <si>
    <t>工</t>
    <rPh sb="0" eb="1">
      <t>タクミ</t>
    </rPh>
    <phoneticPr fontId="27"/>
  </si>
  <si>
    <t>農</t>
    <rPh sb="0" eb="1">
      <t>ノウ</t>
    </rPh>
    <phoneticPr fontId="27"/>
  </si>
  <si>
    <t>創生学修</t>
    <rPh sb="0" eb="2">
      <t>ソウセイ</t>
    </rPh>
    <rPh sb="2" eb="4">
      <t>ガクシュウ</t>
    </rPh>
    <phoneticPr fontId="27"/>
  </si>
  <si>
    <t>人文学部</t>
    <rPh sb="2" eb="4">
      <t>ガクブ</t>
    </rPh>
    <phoneticPr fontId="27"/>
  </si>
  <si>
    <t>教育学部</t>
    <rPh sb="2" eb="4">
      <t>ガクブ</t>
    </rPh>
    <phoneticPr fontId="27"/>
  </si>
  <si>
    <t>法学部</t>
    <rPh sb="1" eb="3">
      <t>ガクブ</t>
    </rPh>
    <phoneticPr fontId="27"/>
  </si>
  <si>
    <t>経済科学部</t>
    <rPh sb="3" eb="5">
      <t>ガクブ</t>
    </rPh>
    <phoneticPr fontId="27"/>
  </si>
  <si>
    <t>理学部</t>
    <rPh sb="1" eb="3">
      <t>ガクブ</t>
    </rPh>
    <phoneticPr fontId="27"/>
  </si>
  <si>
    <t>医学部</t>
    <rPh sb="1" eb="3">
      <t>ガクブ</t>
    </rPh>
    <phoneticPr fontId="27"/>
  </si>
  <si>
    <t>歯学部</t>
    <rPh sb="1" eb="3">
      <t>ガクブ</t>
    </rPh>
    <phoneticPr fontId="27"/>
  </si>
  <si>
    <t>工学部</t>
    <rPh sb="1" eb="3">
      <t>ガクブ</t>
    </rPh>
    <phoneticPr fontId="27"/>
  </si>
  <si>
    <t>農学部</t>
    <rPh sb="1" eb="3">
      <t>ガクブ</t>
    </rPh>
    <phoneticPr fontId="27"/>
  </si>
  <si>
    <t>創生学部</t>
    <rPh sb="2" eb="4">
      <t>ガクブ</t>
    </rPh>
    <phoneticPr fontId="27"/>
  </si>
  <si>
    <t>自然科学</t>
    <rPh sb="0" eb="2">
      <t>シゼン</t>
    </rPh>
    <rPh sb="2" eb="4">
      <t>カガク</t>
    </rPh>
    <phoneticPr fontId="27"/>
  </si>
  <si>
    <r>
      <t>学　部</t>
    </r>
    <r>
      <rPr>
        <sz val="6"/>
        <color theme="1"/>
        <rFont val="ＭＳ 明朝"/>
        <family val="1"/>
        <charset val="128"/>
      </rPr>
      <t>（自動）</t>
    </r>
    <rPh sb="0" eb="1">
      <t>ガク</t>
    </rPh>
    <rPh sb="2" eb="3">
      <t>ブ</t>
    </rPh>
    <rPh sb="4" eb="6">
      <t>ジドウ</t>
    </rPh>
    <phoneticPr fontId="2"/>
  </si>
  <si>
    <t>　</t>
  </si>
  <si>
    <t>▼連絡責任者は１名のみ「○」を付すこと。</t>
    <rPh sb="1" eb="3">
      <t>れんらく</t>
    </rPh>
    <rPh sb="3" eb="6">
      <t>せきにんしゃ</t>
    </rPh>
    <rPh sb="8" eb="9">
      <t>めい</t>
    </rPh>
    <rPh sb="15" eb="16">
      <t>ふ</t>
    </rPh>
    <phoneticPr fontId="1" type="Hiragana" alignment="center"/>
  </si>
  <si>
    <t>令和6年度活動報告</t>
    <rPh sb="0" eb="2">
      <t>レイワ</t>
    </rPh>
    <rPh sb="3" eb="5">
      <t>ネンド</t>
    </rPh>
    <rPh sb="4" eb="5">
      <t>ド</t>
    </rPh>
    <rPh sb="5" eb="7">
      <t>カツドウ</t>
    </rPh>
    <rPh sb="7" eb="9">
      <t>ホウコク</t>
    </rPh>
    <phoneticPr fontId="4"/>
  </si>
  <si>
    <t>「顧問就任承諾書」と氏名（漢字）・学部・職名が一致しているか確認してください</t>
    <rPh sb="1" eb="8">
      <t>コモンシュウニンショウダクショ</t>
    </rPh>
    <rPh sb="10" eb="12">
      <t>シメイ</t>
    </rPh>
    <rPh sb="13" eb="15">
      <t>カンジ</t>
    </rPh>
    <rPh sb="17" eb="19">
      <t>ガクブ</t>
    </rPh>
    <rPh sb="20" eb="22">
      <t>ショクメイ</t>
    </rPh>
    <rPh sb="23" eb="25">
      <t>イッチ</t>
    </rPh>
    <rPh sb="30" eb="32">
      <t>カクニン</t>
    </rPh>
    <phoneticPr fontId="1"/>
  </si>
  <si>
    <t>学年</t>
    <rPh sb="0" eb="2">
      <t>ガクネン</t>
    </rPh>
    <phoneticPr fontId="2"/>
  </si>
  <si>
    <t>団 体 継 続 申 請 書</t>
    <rPh sb="0" eb="1">
      <t>ダン</t>
    </rPh>
    <rPh sb="2" eb="3">
      <t>カラダ</t>
    </rPh>
    <rPh sb="4" eb="5">
      <t>ツギ</t>
    </rPh>
    <rPh sb="6" eb="7">
      <t>ゾク</t>
    </rPh>
    <rPh sb="8" eb="9">
      <t>サル</t>
    </rPh>
    <rPh sb="10" eb="11">
      <t>ショウ</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</si>
</sst>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u val="double"/>
      <sz val="10"/>
      <color indexed="8"/>
      <name val="ＤＦ特太ゴシック体"/>
      <family val="3"/>
      <charset val="128"/>
    </font>
    <font>
      <b/>
      <sz val="10"/>
      <color indexed="8"/>
      <name val="ＭＳ 明朝"/>
      <family val="1"/>
      <charset val="128"/>
    </font>
    <font>
      <sz val="6"/>
      <name val="ＭＳ Ｐゴシック"/>
      <family val="3"/>
      <charset val="128"/>
    </font>
    <font>
      <sz val="10"/>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sz val="11"/>
      <color theme="1"/>
      <name val="ＭＳ Ｐゴシック"/>
      <family val="3"/>
      <charset val="128"/>
    </font>
    <font>
      <sz val="12"/>
      <color theme="1"/>
      <name val="ＭＳ 明朝"/>
      <family val="1"/>
      <charset val="128"/>
    </font>
    <font>
      <b/>
      <sz val="12"/>
      <color theme="1"/>
      <name val="ＭＳ Ｐゴシック"/>
      <family val="3"/>
      <charset val="128"/>
      <scheme val="major"/>
    </font>
    <font>
      <sz val="12"/>
      <color theme="1"/>
      <name val="ＭＳ Ｐゴシック"/>
      <family val="3"/>
      <charset val="128"/>
      <scheme val="major"/>
    </font>
    <font>
      <sz val="10"/>
      <color theme="1"/>
      <name val="ＭＳ 明朝"/>
      <family val="1"/>
      <charset val="128"/>
    </font>
    <font>
      <sz val="9"/>
      <color theme="1"/>
      <name val="ＭＳ 明朝"/>
      <family val="1"/>
      <charset val="128"/>
    </font>
    <font>
      <sz val="16"/>
      <color theme="1"/>
      <name val="ＭＳ 明朝"/>
      <family val="1"/>
      <charset val="128"/>
    </font>
    <font>
      <b/>
      <sz val="11"/>
      <color theme="1"/>
      <name val="ＭＳ 明朝"/>
      <family val="1"/>
      <charset val="128"/>
    </font>
    <font>
      <sz val="14"/>
      <color theme="1"/>
      <name val="ＭＳ 明朝"/>
      <family val="1"/>
      <charset val="128"/>
    </font>
    <font>
      <sz val="12"/>
      <color theme="1"/>
      <name val="ＭＳ Ｐゴシック"/>
      <family val="3"/>
      <charset val="128"/>
      <scheme val="minor"/>
    </font>
    <font>
      <b/>
      <sz val="16"/>
      <color theme="1"/>
      <name val="ＭＳ Ｐゴシック"/>
      <family val="3"/>
      <charset val="128"/>
      <scheme val="major"/>
    </font>
    <font>
      <sz val="11"/>
      <color theme="1"/>
      <name val="AR丸ゴシック体M"/>
      <family val="3"/>
      <charset val="128"/>
    </font>
    <font>
      <sz val="6"/>
      <color theme="1"/>
      <name val="ＭＳ 明朝"/>
      <family val="1"/>
      <charset val="128"/>
    </font>
    <font>
      <sz val="6"/>
      <name val="ＭＳ Ｐゴシック"/>
      <family val="3"/>
      <charset val="128"/>
      <scheme val="minor"/>
    </font>
    <font>
      <sz val="11"/>
      <color theme="2"/>
      <name val="ＭＳ 明朝"/>
      <family val="1"/>
      <charset val="128"/>
    </font>
    <font>
      <sz val="11"/>
      <color rgb="FFFF0000"/>
      <name val="ＭＳ 明朝"/>
      <family val="1"/>
      <charset val="128"/>
    </font>
    <font>
      <sz val="9"/>
      <name val="ＭＳ 明朝"/>
      <family val="1"/>
      <charset val="128"/>
    </font>
    <font>
      <sz val="1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6" fontId="11" fillId="0" borderId="0" applyFont="0" applyFill="0" applyBorder="0" applyAlignment="0" applyProtection="0">
      <alignment vertical="center"/>
    </xf>
  </cellStyleXfs>
  <cellXfs count="221">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 xfId="0" applyNumberFormat="1" applyFont="1" applyBorder="1" applyAlignment="1">
      <alignment horizontal="center" vertical="center"/>
    </xf>
    <xf numFmtId="0" fontId="13" fillId="0" borderId="2" xfId="0" applyFont="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49" fontId="13" fillId="0" borderId="0" xfId="0" applyNumberFormat="1" applyFont="1">
      <alignment vertical="center"/>
    </xf>
    <xf numFmtId="0" fontId="13" fillId="0" borderId="3" xfId="0" applyFont="1" applyBorder="1" applyAlignment="1">
      <alignment horizontal="center" vertical="center"/>
    </xf>
    <xf numFmtId="0" fontId="13" fillId="0" borderId="5" xfId="0" applyFont="1" applyBorder="1">
      <alignment vertical="center"/>
    </xf>
    <xf numFmtId="0" fontId="13" fillId="0" borderId="5"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alignment vertical="center"/>
    </xf>
    <xf numFmtId="0" fontId="13" fillId="0" borderId="6" xfId="0" applyFont="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49" fontId="13" fillId="0" borderId="4" xfId="0" applyNumberFormat="1" applyFont="1" applyBorder="1" applyAlignment="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41" fontId="13" fillId="0" borderId="3" xfId="0" applyNumberFormat="1" applyFont="1" applyBorder="1" applyAlignment="1">
      <alignment horizontal="right" vertical="center"/>
    </xf>
    <xf numFmtId="0" fontId="15" fillId="0" borderId="0" xfId="0" applyFont="1">
      <alignment vertical="center"/>
    </xf>
    <xf numFmtId="0" fontId="15" fillId="0" borderId="0" xfId="0" applyFont="1" applyAlignment="1">
      <alignment vertical="top"/>
    </xf>
    <xf numFmtId="0" fontId="13" fillId="0" borderId="0" xfId="0" applyFont="1" applyBorder="1">
      <alignment vertical="center"/>
    </xf>
    <xf numFmtId="0" fontId="13" fillId="0" borderId="4" xfId="0" applyFont="1" applyBorder="1" applyAlignment="1">
      <alignment horizontal="center" vertical="center"/>
    </xf>
    <xf numFmtId="0" fontId="13" fillId="0" borderId="0" xfId="0" applyFont="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Border="1" applyAlignment="1">
      <alignment horizontal="center" vertical="center"/>
    </xf>
    <xf numFmtId="0" fontId="13" fillId="0" borderId="1" xfId="0" applyFont="1" applyBorder="1" applyAlignment="1">
      <alignment vertical="center"/>
    </xf>
    <xf numFmtId="0" fontId="13" fillId="0" borderId="5"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5" fillId="2" borderId="0" xfId="0" applyFont="1" applyFill="1">
      <alignment vertical="center"/>
    </xf>
    <xf numFmtId="0" fontId="18" fillId="0" borderId="0" xfId="0" applyFont="1">
      <alignmen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9" fillId="0" borderId="0" xfId="0" applyFont="1">
      <alignment vertical="center"/>
    </xf>
    <xf numFmtId="0" fontId="13" fillId="0" borderId="0" xfId="0" applyFont="1"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15" fillId="3" borderId="0" xfId="0" applyFont="1" applyFill="1">
      <alignment vertical="center"/>
    </xf>
    <xf numFmtId="0" fontId="13" fillId="0" borderId="0" xfId="0" applyFont="1" applyFill="1">
      <alignment vertical="center"/>
    </xf>
    <xf numFmtId="0" fontId="28" fillId="0" borderId="9" xfId="0" applyFont="1" applyBorder="1">
      <alignment vertical="center"/>
    </xf>
    <xf numFmtId="0" fontId="28" fillId="0" borderId="0" xfId="0" applyFont="1">
      <alignment vertical="center"/>
    </xf>
    <xf numFmtId="0" fontId="13" fillId="0" borderId="0" xfId="0" applyFont="1" applyProtection="1">
      <alignment vertical="center"/>
      <protection locked="0"/>
    </xf>
    <xf numFmtId="0" fontId="29" fillId="0" borderId="0" xfId="0" applyFont="1">
      <alignment vertical="center"/>
    </xf>
    <xf numFmtId="0" fontId="13" fillId="0" borderId="5" xfId="0" applyFont="1" applyBorder="1" applyAlignment="1">
      <alignment horizontal="center" vertical="center"/>
    </xf>
    <xf numFmtId="0" fontId="19" fillId="0" borderId="4" xfId="0" applyFont="1" applyFill="1" applyBorder="1" applyAlignment="1">
      <alignment vertical="center"/>
    </xf>
    <xf numFmtId="0" fontId="13" fillId="0" borderId="12" xfId="0" applyFont="1" applyBorder="1">
      <alignment vertical="center"/>
    </xf>
    <xf numFmtId="0" fontId="31" fillId="0" borderId="0" xfId="0" applyFont="1" applyFill="1" applyProtection="1">
      <alignment vertical="center"/>
      <protection locked="0"/>
    </xf>
    <xf numFmtId="0" fontId="20"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49" fontId="13" fillId="0" borderId="8" xfId="0" applyNumberFormat="1" applyFont="1" applyBorder="1" applyAlignment="1">
      <alignment vertical="center"/>
    </xf>
    <xf numFmtId="49" fontId="13" fillId="0" borderId="11" xfId="0" applyNumberFormat="1" applyFont="1" applyBorder="1" applyAlignment="1">
      <alignment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14"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13" xfId="0" applyFont="1" applyBorder="1" applyAlignment="1">
      <alignment horizontal="center" vertical="center"/>
    </xf>
    <xf numFmtId="41" fontId="13" fillId="0" borderId="6" xfId="0" applyNumberFormat="1" applyFont="1" applyBorder="1" applyAlignment="1">
      <alignment horizontal="center" vertical="center"/>
    </xf>
    <xf numFmtId="49" fontId="13" fillId="0" borderId="4" xfId="2" applyNumberFormat="1"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2" xfId="0" applyFont="1" applyBorder="1" applyAlignment="1">
      <alignment horizontal="center" vertical="center"/>
    </xf>
    <xf numFmtId="41" fontId="13" fillId="0" borderId="2" xfId="0" applyNumberFormat="1" applyFont="1" applyBorder="1" applyAlignment="1">
      <alignment horizontal="center"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left" vertical="center"/>
    </xf>
    <xf numFmtId="0" fontId="30" fillId="0" borderId="2"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right"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3" fillId="0" borderId="0" xfId="0" applyFont="1" applyAlignment="1">
      <alignment horizontal="right" vertical="center"/>
    </xf>
    <xf numFmtId="0" fontId="13" fillId="0" borderId="4"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wrapText="1"/>
    </xf>
    <xf numFmtId="0" fontId="13"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26" fillId="0" borderId="8"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13" fillId="0" borderId="38" xfId="0" applyFont="1" applyBorder="1" applyAlignment="1">
      <alignment horizontal="center" vertical="center"/>
    </xf>
    <xf numFmtId="0" fontId="13"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3" fillId="0" borderId="15" xfId="0" applyFont="1" applyBorder="1" applyAlignment="1">
      <alignment horizontal="center" vertical="center"/>
    </xf>
    <xf numFmtId="0" fontId="13" fillId="0" borderId="9" xfId="0" applyFont="1" applyBorder="1" applyAlignment="1">
      <alignment horizontal="center" vertical="center"/>
    </xf>
    <xf numFmtId="0" fontId="18" fillId="0" borderId="6" xfId="0" applyFont="1" applyBorder="1" applyAlignment="1">
      <alignment horizontal="left" vertical="center" wrapText="1"/>
    </xf>
    <xf numFmtId="0" fontId="13"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Border="1" applyAlignment="1">
      <alignment vertical="center" wrapText="1"/>
    </xf>
    <xf numFmtId="0" fontId="19" fillId="0" borderId="35" xfId="0" applyFont="1" applyBorder="1" applyAlignment="1">
      <alignment horizontal="center"/>
    </xf>
    <xf numFmtId="0" fontId="19" fillId="0" borderId="36" xfId="0" applyFont="1" applyBorder="1" applyAlignment="1">
      <alignment horizontal="center"/>
    </xf>
    <xf numFmtId="0" fontId="19" fillId="0" borderId="37" xfId="0" applyFont="1" applyBorder="1" applyAlignment="1">
      <alignment horizontal="center"/>
    </xf>
    <xf numFmtId="0" fontId="13" fillId="0" borderId="32" xfId="0" applyFont="1" applyBorder="1" applyAlignment="1">
      <alignment horizontal="center" vertical="center"/>
    </xf>
    <xf numFmtId="0" fontId="19" fillId="0" borderId="5" xfId="0" applyFont="1" applyBorder="1" applyAlignment="1">
      <alignment horizontal="center" vertical="center" wrapText="1"/>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xf>
    <xf numFmtId="0" fontId="13" fillId="0" borderId="5" xfId="0" applyFont="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13" fillId="0" borderId="5"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0" borderId="4" xfId="0" applyFont="1" applyBorder="1" applyAlignment="1">
      <alignment horizontal="distributed" vertical="center"/>
    </xf>
    <xf numFmtId="0" fontId="21" fillId="0" borderId="5" xfId="0" applyFont="1" applyBorder="1" applyAlignment="1">
      <alignment horizontal="distributed" vertical="center"/>
    </xf>
    <xf numFmtId="0" fontId="13" fillId="0" borderId="5" xfId="0" applyFont="1" applyBorder="1" applyAlignment="1">
      <alignment horizontal="distributed" vertical="center"/>
    </xf>
    <xf numFmtId="0" fontId="13" fillId="0" borderId="18" xfId="0" applyFont="1" applyBorder="1" applyAlignment="1">
      <alignment horizontal="distributed" vertical="center"/>
    </xf>
    <xf numFmtId="0" fontId="21" fillId="0" borderId="5"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distributed" vertical="center" wrapText="1"/>
    </xf>
    <xf numFmtId="0" fontId="13" fillId="0" borderId="21" xfId="0" applyFont="1" applyBorder="1" applyAlignment="1">
      <alignment horizontal="center" vertical="center"/>
    </xf>
    <xf numFmtId="0" fontId="13" fillId="0" borderId="17" xfId="0" applyFont="1" applyBorder="1" applyAlignment="1">
      <alignment horizontal="center" vertical="center"/>
    </xf>
    <xf numFmtId="0" fontId="0" fillId="0" borderId="0" xfId="0" applyAlignment="1">
      <alignment horizontal="center" vertical="center"/>
    </xf>
    <xf numFmtId="0" fontId="13"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13" fillId="0" borderId="5" xfId="0" applyFont="1" applyBorder="1" applyAlignment="1">
      <alignment horizontal="left" vertical="center"/>
    </xf>
    <xf numFmtId="0" fontId="22" fillId="0" borderId="0" xfId="0" applyFont="1" applyBorder="1" applyAlignment="1">
      <alignment horizontal="center" vertical="center"/>
    </xf>
    <xf numFmtId="0" fontId="12" fillId="0" borderId="2" xfId="1" applyBorder="1" applyAlignment="1" applyProtection="1">
      <alignment horizontal="center" vertical="center"/>
    </xf>
    <xf numFmtId="0" fontId="19" fillId="0" borderId="4"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3" fillId="0" borderId="23" xfId="0" applyFont="1" applyBorder="1" applyAlignment="1">
      <alignment horizontal="center" vertical="center"/>
    </xf>
    <xf numFmtId="58" fontId="13" fillId="0" borderId="4" xfId="0" applyNumberFormat="1" applyFont="1" applyBorder="1" applyAlignment="1">
      <alignment horizontal="left" vertical="center"/>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13" fillId="0" borderId="2" xfId="0" applyFont="1" applyFill="1" applyBorder="1" applyAlignment="1">
      <alignment horizontal="center" vertical="center"/>
    </xf>
    <xf numFmtId="0" fontId="25"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0" borderId="5" xfId="0" applyFont="1" applyBorder="1" applyAlignment="1">
      <alignment horizontal="distributed" vertical="center" wrapText="1"/>
    </xf>
    <xf numFmtId="0" fontId="19" fillId="0" borderId="5" xfId="0" applyFont="1" applyBorder="1" applyAlignment="1">
      <alignment horizontal="distributed" vertical="center"/>
    </xf>
    <xf numFmtId="0" fontId="23" fillId="0" borderId="0" xfId="0" applyFont="1" applyAlignment="1">
      <alignment horizontal="left" vertical="center" wrapText="1"/>
    </xf>
    <xf numFmtId="0" fontId="24" fillId="0" borderId="0" xfId="0" applyFont="1" applyAlignment="1">
      <alignment horizontal="center" vertical="center"/>
    </xf>
    <xf numFmtId="0" fontId="17" fillId="0" borderId="0" xfId="0" applyFont="1" applyAlignment="1">
      <alignment horizontal="left" vertical="center" wrapText="1"/>
    </xf>
    <xf numFmtId="0" fontId="22"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3" xfId="0"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2" borderId="31" xfId="0" applyFont="1" applyFill="1" applyBorder="1" applyAlignment="1">
      <alignment vertical="center"/>
    </xf>
    <xf numFmtId="0" fontId="15" fillId="2" borderId="32" xfId="0" applyFont="1" applyFill="1" applyBorder="1" applyAlignment="1">
      <alignment vertical="center"/>
    </xf>
    <xf numFmtId="0" fontId="15" fillId="0" borderId="5" xfId="0" applyFont="1" applyBorder="1" applyAlignment="1">
      <alignment vertical="center"/>
    </xf>
    <xf numFmtId="0" fontId="15" fillId="0" borderId="25" xfId="0" applyFont="1" applyBorder="1" applyAlignment="1">
      <alignment vertical="center"/>
    </xf>
    <xf numFmtId="0" fontId="15" fillId="0" borderId="24" xfId="0" applyFont="1" applyBorder="1" applyAlignment="1">
      <alignment vertical="center"/>
    </xf>
    <xf numFmtId="0" fontId="13" fillId="0" borderId="1"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34" xfId="0" applyFont="1" applyBorder="1" applyAlignment="1">
      <alignment horizontal="center" vertical="center"/>
    </xf>
    <xf numFmtId="0" fontId="15" fillId="2" borderId="33" xfId="0" applyFont="1" applyFill="1" applyBorder="1" applyAlignment="1">
      <alignment vertical="center"/>
    </xf>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5" fillId="0" borderId="0" xfId="0" applyFont="1" applyAlignment="1">
      <alignment horizontal="left" vertical="center" wrapText="1"/>
    </xf>
    <xf numFmtId="0" fontId="15" fillId="3" borderId="0" xfId="0" applyFont="1" applyFill="1" applyAlignment="1">
      <alignment horizontal="center" vertical="center"/>
    </xf>
    <xf numFmtId="0" fontId="15" fillId="0" borderId="0" xfId="0" applyFont="1" applyAlignment="1">
      <alignment horizontal="distributed" vertical="center"/>
    </xf>
  </cellXfs>
  <cellStyles count="3">
    <cellStyle name="ハイパーリンク" xfId="1" builtinId="8"/>
    <cellStyle name="通貨" xfId="2" builtinId="7"/>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30</xdr:row>
      <xdr:rowOff>11206</xdr:rowOff>
    </xdr:from>
    <xdr:to>
      <xdr:col>30</xdr:col>
      <xdr:colOff>26894</xdr:colOff>
      <xdr:row>36</xdr:row>
      <xdr:rowOff>205067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12323" y="7698441"/>
          <a:ext cx="2895600" cy="2076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□部費は「月額」？「年額」？</a:t>
          </a:r>
          <a:endParaRPr kumimoji="1" lang="en-US" altLang="ja-JP" sz="1100"/>
        </a:p>
        <a:p>
          <a:r>
            <a:rPr kumimoji="1" lang="ja-JP" altLang="en-US" sz="1100"/>
            <a:t>□ホームページのリンク掲載を「希望する」？「希望しない」？</a:t>
          </a:r>
          <a:endParaRPr kumimoji="1" lang="en-US" altLang="ja-JP" sz="1100"/>
        </a:p>
        <a:p>
          <a:r>
            <a:rPr kumimoji="1" lang="ja-JP" altLang="en-US" sz="1100"/>
            <a:t>□ホームページのリンクは有効です。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47</xdr:row>
      <xdr:rowOff>66674</xdr:rowOff>
    </xdr:from>
    <xdr:to>
      <xdr:col>6</xdr:col>
      <xdr:colOff>228600</xdr:colOff>
      <xdr:row>49</xdr:row>
      <xdr:rowOff>266699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142875" y="13592174"/>
          <a:ext cx="2095500" cy="771525"/>
        </a:xfrm>
        <a:prstGeom prst="round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l">
            <a:lnSpc>
              <a:spcPts val="1300"/>
            </a:lnSpc>
          </a:pPr>
          <a:r>
            <a:rPr kumimoji="1" lang="ja-JP" altLang="en-US" sz="1100">
              <a:latin typeface="+mj-ea"/>
              <a:ea typeface="+mj-ea"/>
            </a:rPr>
            <a:t>●すべて入力してください（空欄のものは受け付けません）。</a:t>
          </a:r>
        </a:p>
      </xdr:txBody>
    </xdr:sp>
    <xdr:clientData/>
  </xdr:twoCellAnchor>
  <xdr:twoCellAnchor>
    <xdr:from>
      <xdr:col>8</xdr:col>
      <xdr:colOff>152400</xdr:colOff>
      <xdr:row>40</xdr:row>
      <xdr:rowOff>276225</xdr:rowOff>
    </xdr:from>
    <xdr:to>
      <xdr:col>20</xdr:col>
      <xdr:colOff>190500</xdr:colOff>
      <xdr:row>55</xdr:row>
      <xdr:rowOff>9525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733675" y="2000250"/>
          <a:ext cx="3467100" cy="3562350"/>
        </a:xfrm>
        <a:prstGeom prst="roundRect">
          <a:avLst/>
        </a:prstGeom>
        <a:noFill/>
        <a:ln>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209550</xdr:colOff>
      <xdr:row>50</xdr:row>
      <xdr:rowOff>28576</xdr:rowOff>
    </xdr:from>
    <xdr:to>
      <xdr:col>8</xdr:col>
      <xdr:colOff>190500</xdr:colOff>
      <xdr:row>52</xdr:row>
      <xdr:rowOff>9526</xdr:rowOff>
    </xdr:to>
    <xdr:sp macro="" textlink="">
      <xdr:nvSpPr>
        <xdr:cNvPr id="19" name="上カーブ矢印 18">
          <a:extLst>
            <a:ext uri="{FF2B5EF4-FFF2-40B4-BE49-F238E27FC236}">
              <a16:creationId xmlns:a16="http://schemas.microsoft.com/office/drawing/2014/main" id="{00000000-0008-0000-0500-000013000000}"/>
            </a:ext>
          </a:extLst>
        </xdr:cNvPr>
        <xdr:cNvSpPr/>
      </xdr:nvSpPr>
      <xdr:spPr>
        <a:xfrm flipH="1">
          <a:off x="1485900" y="4381501"/>
          <a:ext cx="1409700" cy="438150"/>
        </a:xfrm>
        <a:prstGeom prst="curvedUpArrow">
          <a:avLst/>
        </a:prstGeom>
        <a:solidFill>
          <a:schemeClr val="accent2">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58</xdr:row>
      <xdr:rowOff>0</xdr:rowOff>
    </xdr:from>
    <xdr:to>
      <xdr:col>20</xdr:col>
      <xdr:colOff>171450</xdr:colOff>
      <xdr:row>58</xdr:row>
      <xdr:rowOff>9526</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0" y="6305550"/>
          <a:ext cx="6305550" cy="9526"/>
        </a:xfrm>
        <a:prstGeom prst="line">
          <a:avLst/>
        </a:prstGeom>
        <a:ln w="539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37</xdr:row>
      <xdr:rowOff>114300</xdr:rowOff>
    </xdr:from>
    <xdr:to>
      <xdr:col>10</xdr:col>
      <xdr:colOff>180975</xdr:colOff>
      <xdr:row>39</xdr:row>
      <xdr:rowOff>66675</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1200150" y="11096625"/>
          <a:ext cx="2133600" cy="4476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kumimoji="1" lang="ja-JP" altLang="en-US" sz="1100"/>
            <a:t>提出日を記入してください。</a:t>
          </a:r>
        </a:p>
      </xdr:txBody>
    </xdr:sp>
    <xdr:clientData/>
  </xdr:twoCellAnchor>
  <xdr:twoCellAnchor>
    <xdr:from>
      <xdr:col>10</xdr:col>
      <xdr:colOff>180975</xdr:colOff>
      <xdr:row>38</xdr:row>
      <xdr:rowOff>90488</xdr:rowOff>
    </xdr:from>
    <xdr:to>
      <xdr:col>12</xdr:col>
      <xdr:colOff>209550</xdr:colOff>
      <xdr:row>38</xdr:row>
      <xdr:rowOff>142876</xdr:rowOff>
    </xdr:to>
    <xdr:cxnSp macro="">
      <xdr:nvCxnSpPr>
        <xdr:cNvPr id="31" name="直線矢印コネクタ 30">
          <a:extLst>
            <a:ext uri="{FF2B5EF4-FFF2-40B4-BE49-F238E27FC236}">
              <a16:creationId xmlns:a16="http://schemas.microsoft.com/office/drawing/2014/main" id="{00000000-0008-0000-0500-00001F000000}"/>
            </a:ext>
          </a:extLst>
        </xdr:cNvPr>
        <xdr:cNvCxnSpPr>
          <a:stCxn id="29" idx="3"/>
        </xdr:cNvCxnSpPr>
      </xdr:nvCxnSpPr>
      <xdr:spPr>
        <a:xfrm>
          <a:off x="3333750" y="11320463"/>
          <a:ext cx="600075" cy="52388"/>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126</xdr:row>
      <xdr:rowOff>219075</xdr:rowOff>
    </xdr:from>
    <xdr:to>
      <xdr:col>19</xdr:col>
      <xdr:colOff>219075</xdr:colOff>
      <xdr:row>130</xdr:row>
      <xdr:rowOff>276225</xdr:rowOff>
    </xdr:to>
    <xdr:sp macro="" textlink="">
      <xdr:nvSpPr>
        <xdr:cNvPr id="46" name="横巻き 45">
          <a:extLst>
            <a:ext uri="{FF2B5EF4-FFF2-40B4-BE49-F238E27FC236}">
              <a16:creationId xmlns:a16="http://schemas.microsoft.com/office/drawing/2014/main" id="{00000000-0008-0000-0500-00002E000000}"/>
            </a:ext>
          </a:extLst>
        </xdr:cNvPr>
        <xdr:cNvSpPr/>
      </xdr:nvSpPr>
      <xdr:spPr>
        <a:xfrm>
          <a:off x="3009900" y="24812625"/>
          <a:ext cx="2933700" cy="1200150"/>
        </a:xfrm>
        <a:prstGeom prst="horizontalScroll">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l">
            <a:lnSpc>
              <a:spcPts val="1300"/>
            </a:lnSpc>
          </a:pPr>
          <a:r>
            <a:rPr kumimoji="1" lang="ja-JP" altLang="en-US" sz="1100">
              <a:solidFill>
                <a:sysClr val="windowText" lastClr="000000"/>
              </a:solidFill>
            </a:rPr>
            <a:t>大きな行事や大会等がない（なかった）場合は，定期練習やミーティングの予定や活動報告を記入して下さい。</a:t>
          </a:r>
        </a:p>
      </xdr:txBody>
    </xdr:sp>
    <xdr:clientData/>
  </xdr:twoCellAnchor>
  <xdr:twoCellAnchor>
    <xdr:from>
      <xdr:col>5</xdr:col>
      <xdr:colOff>85725</xdr:colOff>
      <xdr:row>130</xdr:row>
      <xdr:rowOff>126206</xdr:rowOff>
    </xdr:from>
    <xdr:to>
      <xdr:col>14</xdr:col>
      <xdr:colOff>180975</xdr:colOff>
      <xdr:row>135</xdr:row>
      <xdr:rowOff>161925</xdr:rowOff>
    </xdr:to>
    <xdr:cxnSp macro="">
      <xdr:nvCxnSpPr>
        <xdr:cNvPr id="49" name="直線矢印コネクタ 48">
          <a:extLst>
            <a:ext uri="{FF2B5EF4-FFF2-40B4-BE49-F238E27FC236}">
              <a16:creationId xmlns:a16="http://schemas.microsoft.com/office/drawing/2014/main" id="{00000000-0008-0000-0500-000031000000}"/>
            </a:ext>
          </a:extLst>
        </xdr:cNvPr>
        <xdr:cNvCxnSpPr>
          <a:stCxn id="46" idx="2"/>
        </xdr:cNvCxnSpPr>
      </xdr:nvCxnSpPr>
      <xdr:spPr>
        <a:xfrm rot="16200000" flipH="1" flipV="1">
          <a:off x="2320528" y="25351978"/>
          <a:ext cx="1645444" cy="2667000"/>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247651</xdr:colOff>
      <xdr:row>120</xdr:row>
      <xdr:rowOff>257177</xdr:rowOff>
    </xdr:from>
    <xdr:to>
      <xdr:col>14</xdr:col>
      <xdr:colOff>180975</xdr:colOff>
      <xdr:row>127</xdr:row>
      <xdr:rowOff>83344</xdr:rowOff>
    </xdr:to>
    <xdr:cxnSp macro="">
      <xdr:nvCxnSpPr>
        <xdr:cNvPr id="50" name="直線矢印コネクタ 49">
          <a:extLst>
            <a:ext uri="{FF2B5EF4-FFF2-40B4-BE49-F238E27FC236}">
              <a16:creationId xmlns:a16="http://schemas.microsoft.com/office/drawing/2014/main" id="{00000000-0008-0000-0500-000032000000}"/>
            </a:ext>
          </a:extLst>
        </xdr:cNvPr>
        <xdr:cNvCxnSpPr>
          <a:stCxn id="46" idx="0"/>
        </xdr:cNvCxnSpPr>
      </xdr:nvCxnSpPr>
      <xdr:spPr>
        <a:xfrm rot="5400000" flipH="1">
          <a:off x="3025379" y="23511274"/>
          <a:ext cx="1826417" cy="1076324"/>
        </a:xfrm>
        <a:prstGeom prst="straightConnector1">
          <a:avLst/>
        </a:prstGeom>
        <a:ln w="22225">
          <a:solidFill>
            <a:schemeClr val="accent4">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200025</xdr:colOff>
      <xdr:row>9</xdr:row>
      <xdr:rowOff>57150</xdr:rowOff>
    </xdr:from>
    <xdr:to>
      <xdr:col>16</xdr:col>
      <xdr:colOff>123825</xdr:colOff>
      <xdr:row>17</xdr:row>
      <xdr:rowOff>47625</xdr:rowOff>
    </xdr:to>
    <xdr:sp macro="" textlink="">
      <xdr:nvSpPr>
        <xdr:cNvPr id="58" name="下矢印 57">
          <a:extLst>
            <a:ext uri="{FF2B5EF4-FFF2-40B4-BE49-F238E27FC236}">
              <a16:creationId xmlns:a16="http://schemas.microsoft.com/office/drawing/2014/main" id="{00000000-0008-0000-0500-00003A000000}"/>
            </a:ext>
          </a:extLst>
        </xdr:cNvPr>
        <xdr:cNvSpPr/>
      </xdr:nvSpPr>
      <xdr:spPr>
        <a:xfrm>
          <a:off x="1638300" y="4133850"/>
          <a:ext cx="3352800" cy="2047875"/>
        </a:xfrm>
        <a:prstGeom prst="downArrow">
          <a:avLst>
            <a:gd name="adj1" fmla="val 50000"/>
            <a:gd name="adj2" fmla="val 50000"/>
          </a:avLst>
        </a:prstGeom>
        <a:solidFill>
          <a:schemeClr val="accent2">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以下に記入例があります。</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9</xdr:col>
      <xdr:colOff>0</xdr:colOff>
      <xdr:row>92</xdr:row>
      <xdr:rowOff>0</xdr:rowOff>
    </xdr:from>
    <xdr:to>
      <xdr:col>18</xdr:col>
      <xdr:colOff>200025</xdr:colOff>
      <xdr:row>97</xdr:row>
      <xdr:rowOff>76200</xdr:rowOff>
    </xdr:to>
    <xdr:sp macro="" textlink="">
      <xdr:nvSpPr>
        <xdr:cNvPr id="12" name="横巻き 11">
          <a:extLst>
            <a:ext uri="{FF2B5EF4-FFF2-40B4-BE49-F238E27FC236}">
              <a16:creationId xmlns:a16="http://schemas.microsoft.com/office/drawing/2014/main" id="{00000000-0008-0000-0500-00000C000000}"/>
            </a:ext>
          </a:extLst>
        </xdr:cNvPr>
        <xdr:cNvSpPr/>
      </xdr:nvSpPr>
      <xdr:spPr>
        <a:xfrm>
          <a:off x="2867025" y="26441400"/>
          <a:ext cx="2771775" cy="1504950"/>
        </a:xfrm>
        <a:prstGeom prst="horizontalScroll">
          <a:avLst/>
        </a:prstGeom>
      </xdr:spPr>
      <xdr:style>
        <a:lnRef idx="1">
          <a:schemeClr val="accent2"/>
        </a:lnRef>
        <a:fillRef idx="2">
          <a:schemeClr val="accent2"/>
        </a:fillRef>
        <a:effectRef idx="1">
          <a:schemeClr val="accent2"/>
        </a:effectRef>
        <a:fontRef idx="minor">
          <a:schemeClr val="dk1"/>
        </a:fontRef>
      </xdr:style>
      <xdr:txBody>
        <a:bodyPr rtlCol="0" anchor="ctr"/>
        <a:lstStyle/>
        <a:p>
          <a:pPr algn="l">
            <a:lnSpc>
              <a:spcPts val="1300"/>
            </a:lnSpc>
          </a:pPr>
          <a:r>
            <a:rPr kumimoji="1" lang="ja-JP" altLang="en-US" sz="1100">
              <a:latin typeface="+mj-ea"/>
              <a:ea typeface="+mj-ea"/>
            </a:rPr>
            <a:t>このページは、</a:t>
          </a:r>
          <a:r>
            <a:rPr kumimoji="1" lang="en-US" altLang="ja-JP" sz="1100">
              <a:latin typeface="+mj-ea"/>
              <a:ea typeface="+mj-ea"/>
            </a:rPr>
            <a:t>『</a:t>
          </a:r>
          <a:r>
            <a:rPr kumimoji="1" lang="ja-JP" altLang="en-US" sz="1100">
              <a:latin typeface="+mj-ea"/>
              <a:ea typeface="+mj-ea"/>
            </a:rPr>
            <a:t>部員名簿</a:t>
          </a:r>
          <a:r>
            <a:rPr kumimoji="1" lang="en-US" altLang="ja-JP" sz="1100">
              <a:latin typeface="+mj-ea"/>
              <a:ea typeface="+mj-ea"/>
            </a:rPr>
            <a:t>』</a:t>
          </a:r>
          <a:r>
            <a:rPr kumimoji="1" lang="ja-JP" altLang="en-US" sz="1100">
              <a:latin typeface="+mj-ea"/>
              <a:ea typeface="+mj-ea"/>
            </a:rPr>
            <a:t>から自動計算されますので、入力は不要です。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152400</xdr:colOff>
      <xdr:row>4</xdr:row>
      <xdr:rowOff>76200</xdr:rowOff>
    </xdr:from>
    <xdr:to>
      <xdr:col>53</xdr:col>
      <xdr:colOff>76200</xdr:colOff>
      <xdr:row>11</xdr:row>
      <xdr:rowOff>361950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24600" y="800100"/>
          <a:ext cx="2838450" cy="1552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確認して，「</a:t>
          </a:r>
          <a:r>
            <a:rPr kumimoji="1" lang="en-US" altLang="ja-JP" sz="1100"/>
            <a:t>1</a:t>
          </a:r>
          <a:r>
            <a:rPr kumimoji="1" lang="ja-JP" altLang="en-US" sz="1100"/>
            <a:t>回」で提出を完了させよう！</a:t>
          </a:r>
          <a:endParaRPr kumimoji="1" lang="en-US" altLang="ja-JP" sz="1100"/>
        </a:p>
        <a:p>
          <a:endParaRPr kumimoji="1" lang="en-US" altLang="ja-JP" sz="1100"/>
        </a:p>
        <a:p>
          <a:r>
            <a:rPr kumimoji="1" lang="ja-JP" altLang="en-US" sz="1100"/>
            <a:t>□規約を作成して，添付した。</a:t>
          </a:r>
          <a:endParaRPr kumimoji="1" lang="en-US" altLang="ja-JP" sz="1100"/>
        </a:p>
        <a:p>
          <a:r>
            <a:rPr kumimoji="1" lang="ja-JP" altLang="en-US" sz="1100"/>
            <a:t>□顧問名が入っている。</a:t>
          </a:r>
          <a:endParaRPr kumimoji="1" lang="en-US" altLang="ja-JP" sz="1100"/>
        </a:p>
        <a:p>
          <a:r>
            <a:rPr kumimoji="1" lang="en-US" altLang="ja-JP" sz="1100"/>
            <a:t>※</a:t>
          </a:r>
          <a:r>
            <a:rPr kumimoji="1" lang="ja-JP" altLang="en-US" sz="1100"/>
            <a:t>「顧問就任承諾書」と学部・氏名（漢字）が一致している。</a:t>
          </a:r>
          <a:endParaRPr kumimoji="1" lang="en-US" altLang="ja-JP" sz="1100"/>
        </a:p>
        <a:p>
          <a:r>
            <a:rPr kumimoji="1" lang="ja-JP" altLang="en-US" sz="1100"/>
            <a:t>□規約の「施行年月日」が最新である。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8230;&#823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M39"/>
  <sheetViews>
    <sheetView tabSelected="1" view="pageLayout" zoomScale="85" zoomScaleNormal="100" zoomScalePageLayoutView="85" workbookViewId="0">
      <selection activeCell="R5" sqref="R5"/>
    </sheetView>
  </sheetViews>
  <sheetFormatPr defaultColWidth="4.125" defaultRowHeight="19.7" customHeight="1"/>
  <cols>
    <col min="1" max="7" width="4.125" style="1"/>
    <col min="8" max="8" width="5" style="1" bestFit="1" customWidth="1"/>
    <col min="9" max="9" width="5.875" style="1" bestFit="1" customWidth="1"/>
    <col min="10" max="20" width="4.125" style="1"/>
    <col min="21" max="21" width="3.625" style="1" customWidth="1"/>
    <col min="22" max="16384" width="4.125" style="1"/>
  </cols>
  <sheetData>
    <row r="1" spans="1:22" ht="22.5" customHeight="1">
      <c r="A1" s="68" t="s">
        <v>280</v>
      </c>
      <c r="B1" s="68"/>
      <c r="C1" s="68"/>
      <c r="D1" s="68"/>
      <c r="E1" s="68"/>
      <c r="F1" s="68"/>
      <c r="G1" s="68"/>
      <c r="H1" s="68"/>
      <c r="I1" s="68"/>
      <c r="J1" s="68"/>
      <c r="K1" s="68"/>
      <c r="L1" s="68"/>
      <c r="M1" s="68"/>
      <c r="N1" s="68"/>
      <c r="O1" s="68"/>
      <c r="P1" s="68"/>
      <c r="Q1" s="68"/>
      <c r="R1" s="68"/>
      <c r="S1" s="68"/>
      <c r="T1" s="68"/>
      <c r="U1" s="68"/>
    </row>
    <row r="2" spans="1:22" ht="19.7" customHeight="1">
      <c r="Q2" s="34"/>
      <c r="R2" s="89"/>
      <c r="S2" s="90"/>
      <c r="T2" s="89"/>
      <c r="U2" s="90"/>
    </row>
    <row r="3" spans="1:22" ht="19.7" customHeight="1">
      <c r="Q3" s="34"/>
      <c r="R3" s="91"/>
      <c r="S3" s="92"/>
      <c r="T3" s="91"/>
      <c r="U3" s="92"/>
      <c r="V3" s="34"/>
    </row>
    <row r="4" spans="1:22" ht="14.1" customHeight="1"/>
    <row r="5" spans="1:22" ht="22.5" customHeight="1">
      <c r="O5" s="3" t="s">
        <v>213</v>
      </c>
      <c r="P5" s="1">
        <v>7</v>
      </c>
      <c r="Q5" s="3" t="s">
        <v>10</v>
      </c>
      <c r="S5" s="3" t="s">
        <v>11</v>
      </c>
      <c r="U5" s="3" t="s">
        <v>12</v>
      </c>
    </row>
    <row r="6" spans="1:22" ht="14.1" customHeight="1"/>
    <row r="7" spans="1:22" ht="22.5" customHeight="1">
      <c r="B7" s="103" t="s">
        <v>0</v>
      </c>
      <c r="C7" s="103"/>
      <c r="D7" s="103"/>
      <c r="E7" s="103"/>
      <c r="F7" s="103"/>
    </row>
    <row r="8" spans="1:22" ht="14.1" customHeight="1"/>
    <row r="9" spans="1:22" ht="22.5" customHeight="1">
      <c r="J9" s="1" t="s">
        <v>1</v>
      </c>
      <c r="L9" s="1" t="s">
        <v>2</v>
      </c>
      <c r="M9" s="93"/>
      <c r="N9" s="93"/>
      <c r="O9" s="93"/>
      <c r="P9" s="93"/>
      <c r="Q9" s="93"/>
      <c r="R9" s="93"/>
      <c r="S9" s="93"/>
      <c r="T9" s="93"/>
      <c r="U9" s="93"/>
    </row>
    <row r="10" spans="1:22" ht="22.5" customHeight="1">
      <c r="M10" s="93" t="s">
        <v>275</v>
      </c>
      <c r="N10" s="93"/>
      <c r="O10" s="94" t="s">
        <v>3</v>
      </c>
      <c r="P10" s="94"/>
      <c r="Q10" s="93"/>
      <c r="R10" s="93"/>
      <c r="S10" s="9" t="s">
        <v>4</v>
      </c>
      <c r="T10" s="19"/>
      <c r="U10" s="19"/>
    </row>
    <row r="11" spans="1:22" ht="22.5" customHeight="1">
      <c r="M11" s="76" t="s">
        <v>5</v>
      </c>
      <c r="N11" s="76"/>
      <c r="O11" s="76"/>
      <c r="P11" s="93"/>
      <c r="Q11" s="93"/>
      <c r="R11" s="93"/>
      <c r="S11" s="93"/>
      <c r="T11" s="93"/>
      <c r="U11" s="93"/>
    </row>
    <row r="12" spans="1:22" ht="22.5" customHeight="1">
      <c r="M12" s="93" t="s">
        <v>6</v>
      </c>
      <c r="N12" s="93"/>
      <c r="O12" s="93"/>
      <c r="P12" s="93"/>
      <c r="Q12" s="93"/>
      <c r="R12" s="93"/>
      <c r="S12" s="93"/>
      <c r="T12" s="93"/>
      <c r="U12" s="93"/>
    </row>
    <row r="13" spans="1:22" ht="14.1" customHeight="1"/>
    <row r="14" spans="1:22" ht="22.5" customHeight="1">
      <c r="J14" s="1" t="s">
        <v>1</v>
      </c>
      <c r="L14" s="1" t="s">
        <v>2</v>
      </c>
      <c r="M14" s="93"/>
      <c r="N14" s="93"/>
      <c r="O14" s="93"/>
      <c r="P14" s="93"/>
      <c r="Q14" s="93"/>
      <c r="R14" s="93"/>
      <c r="S14" s="93"/>
      <c r="T14" s="93"/>
      <c r="U14" s="93"/>
    </row>
    <row r="15" spans="1:22" ht="22.5" customHeight="1">
      <c r="M15" s="93" t="s">
        <v>275</v>
      </c>
      <c r="N15" s="93"/>
      <c r="O15" s="94" t="s">
        <v>3</v>
      </c>
      <c r="P15" s="94"/>
      <c r="Q15" s="93"/>
      <c r="R15" s="93"/>
      <c r="S15" s="19" t="s">
        <v>4</v>
      </c>
      <c r="T15" s="9"/>
      <c r="U15" s="19"/>
    </row>
    <row r="16" spans="1:22" ht="22.5" customHeight="1">
      <c r="M16" s="76" t="s">
        <v>5</v>
      </c>
      <c r="N16" s="76"/>
      <c r="O16" s="76"/>
      <c r="P16" s="93"/>
      <c r="Q16" s="93"/>
      <c r="R16" s="93"/>
      <c r="S16" s="93"/>
      <c r="T16" s="93"/>
      <c r="U16" s="93"/>
    </row>
    <row r="17" spans="1:39" ht="22.5" customHeight="1">
      <c r="M17" s="93" t="s">
        <v>6</v>
      </c>
      <c r="N17" s="93"/>
      <c r="O17" s="93"/>
      <c r="P17" s="93"/>
      <c r="Q17" s="93"/>
      <c r="R17" s="93"/>
      <c r="S17" s="93"/>
      <c r="T17" s="93"/>
      <c r="U17" s="93"/>
    </row>
    <row r="18" spans="1:39" ht="14.1" customHeight="1"/>
    <row r="19" spans="1:39" ht="22.5" customHeight="1">
      <c r="I19" s="109" t="s">
        <v>7</v>
      </c>
      <c r="J19" s="109"/>
      <c r="K19" s="109"/>
      <c r="L19" s="1" t="s">
        <v>2</v>
      </c>
      <c r="M19" s="93"/>
      <c r="N19" s="93"/>
      <c r="O19" s="93"/>
      <c r="P19" s="93"/>
      <c r="Q19" s="93"/>
      <c r="R19" s="93"/>
      <c r="S19" s="93"/>
      <c r="T19" s="93"/>
      <c r="U19" s="4"/>
      <c r="V19" s="63" t="s">
        <v>278</v>
      </c>
      <c r="W19" s="63"/>
      <c r="X19" s="63"/>
      <c r="Y19" s="63"/>
      <c r="Z19" s="63"/>
      <c r="AA19" s="63"/>
      <c r="AB19" s="63"/>
      <c r="AC19" s="63"/>
      <c r="AD19" s="63"/>
      <c r="AE19" s="63"/>
      <c r="AF19" s="63"/>
      <c r="AG19" s="63"/>
      <c r="AH19" s="63"/>
      <c r="AI19" s="63"/>
      <c r="AJ19" s="63"/>
      <c r="AK19" s="63"/>
      <c r="AL19" s="63"/>
      <c r="AM19" s="63"/>
    </row>
    <row r="20" spans="1:39" ht="22.5" customHeight="1">
      <c r="M20" s="6" t="s">
        <v>3</v>
      </c>
      <c r="N20" s="93"/>
      <c r="O20" s="93"/>
      <c r="P20" s="20"/>
      <c r="Q20" s="93" t="s">
        <v>8</v>
      </c>
      <c r="R20" s="93"/>
      <c r="S20" s="93"/>
      <c r="T20" s="93"/>
      <c r="U20" s="93"/>
    </row>
    <row r="21" spans="1:39" ht="14.1" customHeight="1"/>
    <row r="22" spans="1:39" ht="13.5">
      <c r="B22" s="1" t="s">
        <v>175</v>
      </c>
    </row>
    <row r="23" spans="1:39" ht="14.1" customHeight="1"/>
    <row r="24" spans="1:39" ht="13.5">
      <c r="J24" s="2" t="s">
        <v>9</v>
      </c>
    </row>
    <row r="25" spans="1:39" ht="14.1" customHeight="1"/>
    <row r="26" spans="1:39" ht="22.5" customHeight="1">
      <c r="A26" s="8" t="s">
        <v>19</v>
      </c>
      <c r="B26" s="80" t="s">
        <v>14</v>
      </c>
      <c r="C26" s="80"/>
      <c r="D26" s="80"/>
      <c r="E26" s="80"/>
      <c r="F26" s="81"/>
      <c r="G26" s="99"/>
      <c r="H26" s="87"/>
      <c r="I26" s="87"/>
      <c r="J26" s="87"/>
      <c r="K26" s="87"/>
      <c r="L26" s="87"/>
      <c r="M26" s="87"/>
      <c r="N26" s="87"/>
      <c r="O26" s="87"/>
      <c r="P26" s="87"/>
      <c r="Q26" s="97" t="s">
        <v>33</v>
      </c>
      <c r="R26" s="97"/>
      <c r="S26" s="97"/>
      <c r="T26" s="97"/>
      <c r="U26" s="98"/>
    </row>
    <row r="27" spans="1:39" ht="22.5" customHeight="1">
      <c r="A27" s="28" t="s">
        <v>20</v>
      </c>
      <c r="B27" s="80" t="s">
        <v>15</v>
      </c>
      <c r="C27" s="80"/>
      <c r="D27" s="80"/>
      <c r="E27" s="80"/>
      <c r="F27" s="81"/>
      <c r="G27" s="87"/>
      <c r="H27" s="87"/>
      <c r="I27" s="87"/>
      <c r="J27" s="87"/>
      <c r="K27" s="87"/>
      <c r="L27" s="87"/>
      <c r="M27" s="87"/>
      <c r="N27" s="87"/>
      <c r="O27" s="87"/>
      <c r="P27" s="87"/>
      <c r="Q27" s="87"/>
      <c r="R27" s="87"/>
      <c r="S27" s="87"/>
      <c r="T27" s="87"/>
      <c r="U27" s="88"/>
    </row>
    <row r="28" spans="1:39" ht="33.950000000000003" customHeight="1">
      <c r="A28" s="28" t="s">
        <v>21</v>
      </c>
      <c r="B28" s="80" t="s">
        <v>16</v>
      </c>
      <c r="C28" s="80"/>
      <c r="D28" s="80"/>
      <c r="E28" s="80"/>
      <c r="F28" s="81"/>
      <c r="G28" s="85"/>
      <c r="H28" s="85"/>
      <c r="I28" s="85"/>
      <c r="J28" s="85"/>
      <c r="K28" s="85"/>
      <c r="L28" s="85"/>
      <c r="M28" s="85"/>
      <c r="N28" s="85"/>
      <c r="O28" s="85"/>
      <c r="P28" s="85"/>
      <c r="Q28" s="85"/>
      <c r="R28" s="85"/>
      <c r="S28" s="85"/>
      <c r="T28" s="85"/>
      <c r="U28" s="86"/>
    </row>
    <row r="29" spans="1:39" ht="33.950000000000003" customHeight="1">
      <c r="A29" s="28" t="s">
        <v>22</v>
      </c>
      <c r="B29" s="80" t="s">
        <v>17</v>
      </c>
      <c r="C29" s="80"/>
      <c r="D29" s="80"/>
      <c r="E29" s="80"/>
      <c r="F29" s="81"/>
      <c r="G29" s="85"/>
      <c r="H29" s="85"/>
      <c r="I29" s="85"/>
      <c r="J29" s="85"/>
      <c r="K29" s="85"/>
      <c r="L29" s="85"/>
      <c r="M29" s="85"/>
      <c r="N29" s="85"/>
      <c r="O29" s="85"/>
      <c r="P29" s="85"/>
      <c r="Q29" s="85"/>
      <c r="R29" s="85"/>
      <c r="S29" s="85"/>
      <c r="T29" s="85"/>
      <c r="U29" s="86"/>
    </row>
    <row r="30" spans="1:39" ht="22.5" customHeight="1">
      <c r="A30" s="28" t="s">
        <v>23</v>
      </c>
      <c r="B30" s="80" t="s">
        <v>18</v>
      </c>
      <c r="C30" s="80"/>
      <c r="D30" s="80"/>
      <c r="E30" s="80"/>
      <c r="F30" s="81"/>
      <c r="G30" s="75">
        <f>学部・学年別部員数調!$R$15</f>
        <v>0</v>
      </c>
      <c r="H30" s="76"/>
      <c r="I30" s="5" t="s">
        <v>13</v>
      </c>
      <c r="J30" s="9" t="s">
        <v>218</v>
      </c>
      <c r="K30" s="9"/>
      <c r="L30" s="9"/>
      <c r="M30" s="9"/>
      <c r="N30" s="9"/>
      <c r="O30" s="9"/>
      <c r="P30" s="6"/>
      <c r="Q30" s="6"/>
      <c r="R30" s="6"/>
      <c r="S30" s="6"/>
      <c r="T30" s="6"/>
      <c r="U30" s="7"/>
      <c r="V30" s="63" t="str">
        <f>IF($G$30&lt;10,"部員数が10名未満のため，学部生が10名以上在籍した状態にしてください","")</f>
        <v>部員数が10名未満のため，学部生が10名以上在籍した状態にしてください</v>
      </c>
    </row>
    <row r="31" spans="1:39" ht="22.5" customHeight="1">
      <c r="A31" s="73" t="s">
        <v>28</v>
      </c>
      <c r="B31" s="105" t="s">
        <v>24</v>
      </c>
      <c r="C31" s="105"/>
      <c r="D31" s="105"/>
      <c r="E31" s="105"/>
      <c r="F31" s="106"/>
      <c r="G31" s="65"/>
      <c r="H31" s="100" t="s">
        <v>275</v>
      </c>
      <c r="I31" s="100"/>
      <c r="J31" s="96"/>
      <c r="K31" s="96"/>
      <c r="L31" s="96"/>
      <c r="M31" s="21" t="s">
        <v>25</v>
      </c>
      <c r="N31" s="75" t="s">
        <v>26</v>
      </c>
      <c r="O31" s="76"/>
      <c r="P31" s="82"/>
      <c r="Q31" s="83"/>
      <c r="R31" s="83"/>
      <c r="S31" s="83"/>
      <c r="T31" s="83"/>
      <c r="U31" s="22" t="s">
        <v>25</v>
      </c>
    </row>
    <row r="32" spans="1:39" ht="22.5" customHeight="1">
      <c r="A32" s="74"/>
      <c r="B32" s="107"/>
      <c r="C32" s="107"/>
      <c r="D32" s="107"/>
      <c r="E32" s="107"/>
      <c r="F32" s="108"/>
      <c r="G32" s="75" t="s">
        <v>27</v>
      </c>
      <c r="H32" s="76"/>
      <c r="I32" s="95"/>
      <c r="J32" s="37" t="s">
        <v>82</v>
      </c>
      <c r="K32" s="76"/>
      <c r="L32" s="76"/>
      <c r="M32" s="76"/>
      <c r="N32" s="76"/>
      <c r="O32" s="76"/>
      <c r="P32" s="66" t="s">
        <v>83</v>
      </c>
      <c r="Q32" s="96"/>
      <c r="R32" s="96"/>
      <c r="S32" s="96"/>
      <c r="T32" s="96"/>
      <c r="U32" s="13" t="s">
        <v>25</v>
      </c>
    </row>
    <row r="33" spans="1:25" ht="22.5" customHeight="1">
      <c r="A33" s="84" t="s">
        <v>29</v>
      </c>
      <c r="B33" s="80" t="s">
        <v>30</v>
      </c>
      <c r="C33" s="80"/>
      <c r="D33" s="80"/>
      <c r="E33" s="80"/>
      <c r="F33" s="81"/>
      <c r="G33" s="75" t="s">
        <v>32</v>
      </c>
      <c r="H33" s="76"/>
      <c r="I33" s="95"/>
      <c r="J33" s="102"/>
      <c r="K33" s="78"/>
      <c r="L33" s="78"/>
      <c r="M33" s="78"/>
      <c r="N33" s="78"/>
      <c r="O33" s="78"/>
      <c r="P33" s="78"/>
      <c r="Q33" s="78"/>
      <c r="R33" s="78"/>
      <c r="S33" s="78"/>
      <c r="T33" s="78"/>
      <c r="U33" s="79"/>
    </row>
    <row r="34" spans="1:25" ht="22.5" customHeight="1">
      <c r="A34" s="84"/>
      <c r="B34" s="80"/>
      <c r="C34" s="80"/>
      <c r="D34" s="80"/>
      <c r="E34" s="80"/>
      <c r="F34" s="81"/>
      <c r="G34" s="75" t="s">
        <v>31</v>
      </c>
      <c r="H34" s="76"/>
      <c r="I34" s="95"/>
      <c r="J34" s="102"/>
      <c r="K34" s="78"/>
      <c r="L34" s="78"/>
      <c r="M34" s="78"/>
      <c r="N34" s="78"/>
      <c r="O34" s="78"/>
      <c r="P34" s="78"/>
      <c r="Q34" s="78"/>
      <c r="R34" s="78"/>
      <c r="S34" s="78"/>
      <c r="T34" s="78"/>
      <c r="U34" s="79"/>
    </row>
    <row r="35" spans="1:25" ht="33.950000000000003" customHeight="1">
      <c r="A35" s="28" t="s">
        <v>67</v>
      </c>
      <c r="B35" s="80" t="s">
        <v>68</v>
      </c>
      <c r="C35" s="80"/>
      <c r="D35" s="80"/>
      <c r="E35" s="80"/>
      <c r="F35" s="81"/>
      <c r="G35" s="113"/>
      <c r="H35" s="85"/>
      <c r="I35" s="85"/>
      <c r="J35" s="85"/>
      <c r="K35" s="85"/>
      <c r="L35" s="85"/>
      <c r="M35" s="85"/>
      <c r="N35" s="85"/>
      <c r="O35" s="85"/>
      <c r="P35" s="85"/>
      <c r="Q35" s="85"/>
      <c r="R35" s="85"/>
      <c r="S35" s="85"/>
      <c r="T35" s="85"/>
      <c r="U35" s="86"/>
      <c r="Y35" s="1" ph="1"/>
    </row>
    <row r="36" spans="1:25" ht="22.5" customHeight="1">
      <c r="A36" s="28" t="s">
        <v>69</v>
      </c>
      <c r="B36" s="80" t="s">
        <v>70</v>
      </c>
      <c r="C36" s="80"/>
      <c r="D36" s="80"/>
      <c r="E36" s="80"/>
      <c r="F36" s="80"/>
      <c r="G36" s="110"/>
      <c r="H36" s="111"/>
      <c r="I36" s="111"/>
      <c r="J36" s="111"/>
      <c r="K36" s="111"/>
      <c r="L36" s="111"/>
      <c r="M36" s="111"/>
      <c r="N36" s="111"/>
      <c r="O36" s="111"/>
      <c r="P36" s="111"/>
      <c r="Q36" s="111"/>
      <c r="R36" s="111"/>
      <c r="S36" s="111"/>
      <c r="T36" s="111"/>
      <c r="U36" s="112"/>
    </row>
    <row r="37" spans="1:25" ht="22.5" customHeight="1">
      <c r="A37" s="28" t="s">
        <v>78</v>
      </c>
      <c r="B37" s="80" t="s">
        <v>79</v>
      </c>
      <c r="C37" s="80"/>
      <c r="D37" s="80"/>
      <c r="E37" s="80"/>
      <c r="F37" s="81"/>
      <c r="G37" s="104"/>
      <c r="H37" s="104"/>
      <c r="I37" s="64"/>
      <c r="J37" s="76" t="s">
        <v>81</v>
      </c>
      <c r="K37" s="76"/>
      <c r="L37" s="6"/>
      <c r="M37" s="6"/>
      <c r="N37" s="6"/>
      <c r="O37" s="6"/>
      <c r="P37" s="6"/>
      <c r="Q37" s="6"/>
      <c r="R37" s="6"/>
      <c r="S37" s="6"/>
      <c r="T37" s="6"/>
      <c r="U37" s="7"/>
    </row>
    <row r="38" spans="1:25" ht="22.5" customHeight="1">
      <c r="A38" s="73" t="s">
        <v>84</v>
      </c>
      <c r="B38" s="69" t="s">
        <v>85</v>
      </c>
      <c r="C38" s="69"/>
      <c r="D38" s="69"/>
      <c r="E38" s="69"/>
      <c r="F38" s="70"/>
      <c r="G38" s="101"/>
      <c r="H38" s="78"/>
      <c r="I38" s="78"/>
      <c r="J38" s="78"/>
      <c r="K38" s="78"/>
      <c r="L38" s="78"/>
      <c r="M38" s="78"/>
      <c r="N38" s="78"/>
      <c r="O38" s="78"/>
      <c r="P38" s="78"/>
      <c r="Q38" s="78"/>
      <c r="R38" s="78"/>
      <c r="S38" s="78"/>
      <c r="T38" s="78"/>
      <c r="U38" s="79"/>
    </row>
    <row r="39" spans="1:25" ht="22.5" customHeight="1">
      <c r="A39" s="74"/>
      <c r="B39" s="71"/>
      <c r="C39" s="71"/>
      <c r="D39" s="71"/>
      <c r="E39" s="71"/>
      <c r="F39" s="72"/>
      <c r="G39" s="75" t="s">
        <v>89</v>
      </c>
      <c r="H39" s="76"/>
      <c r="I39" s="77"/>
      <c r="J39" s="78"/>
      <c r="K39" s="78"/>
      <c r="L39" s="78"/>
      <c r="M39" s="78"/>
      <c r="N39" s="78"/>
      <c r="O39" s="78"/>
      <c r="P39" s="78"/>
      <c r="Q39" s="78"/>
      <c r="R39" s="78"/>
      <c r="S39" s="78"/>
      <c r="T39" s="78"/>
      <c r="U39" s="79"/>
    </row>
  </sheetData>
  <mergeCells count="63">
    <mergeCell ref="G38:U38"/>
    <mergeCell ref="J33:U33"/>
    <mergeCell ref="J34:U34"/>
    <mergeCell ref="B7:F7"/>
    <mergeCell ref="B37:F37"/>
    <mergeCell ref="J37:K37"/>
    <mergeCell ref="G37:H37"/>
    <mergeCell ref="B31:F32"/>
    <mergeCell ref="I19:K19"/>
    <mergeCell ref="G36:U36"/>
    <mergeCell ref="B36:F36"/>
    <mergeCell ref="P11:U11"/>
    <mergeCell ref="M12:O12"/>
    <mergeCell ref="M14:U14"/>
    <mergeCell ref="M15:N15"/>
    <mergeCell ref="G35:U35"/>
    <mergeCell ref="B35:F35"/>
    <mergeCell ref="G33:I33"/>
    <mergeCell ref="J31:L31"/>
    <mergeCell ref="A31:A32"/>
    <mergeCell ref="M19:T19"/>
    <mergeCell ref="Q26:U26"/>
    <mergeCell ref="G26:P26"/>
    <mergeCell ref="B26:F26"/>
    <mergeCell ref="G34:I34"/>
    <mergeCell ref="H31:I31"/>
    <mergeCell ref="B27:F27"/>
    <mergeCell ref="B29:F29"/>
    <mergeCell ref="B30:F30"/>
    <mergeCell ref="Q32:T32"/>
    <mergeCell ref="K32:O32"/>
    <mergeCell ref="G32:I32"/>
    <mergeCell ref="P12:U12"/>
    <mergeCell ref="O15:P15"/>
    <mergeCell ref="Q15:R15"/>
    <mergeCell ref="Q20:R20"/>
    <mergeCell ref="M16:O16"/>
    <mergeCell ref="P16:U16"/>
    <mergeCell ref="M17:O17"/>
    <mergeCell ref="P17:U17"/>
    <mergeCell ref="N20:O20"/>
    <mergeCell ref="S20:U20"/>
    <mergeCell ref="M9:U9"/>
    <mergeCell ref="M10:N10"/>
    <mergeCell ref="O10:P10"/>
    <mergeCell ref="Q10:R10"/>
    <mergeCell ref="M11:O11"/>
    <mergeCell ref="A1:U1"/>
    <mergeCell ref="B38:F39"/>
    <mergeCell ref="A38:A39"/>
    <mergeCell ref="G39:H39"/>
    <mergeCell ref="I39:U39"/>
    <mergeCell ref="B28:F28"/>
    <mergeCell ref="N31:P31"/>
    <mergeCell ref="Q31:T31"/>
    <mergeCell ref="A33:A34"/>
    <mergeCell ref="G30:H30"/>
    <mergeCell ref="G29:U29"/>
    <mergeCell ref="G28:U28"/>
    <mergeCell ref="G27:U27"/>
    <mergeCell ref="B33:F34"/>
    <mergeCell ref="R2:S3"/>
    <mergeCell ref="T2:U3"/>
  </mergeCells>
  <phoneticPr fontId="1"/>
  <conditionalFormatting sqref="P5 R5 T5 M9:U9 Q10:R10 M10:N10 P11:U12 M14:U14 M15:N15 Q15:R15 P16:U17 M19:T19 N20:O20 S20:U20 G26:P26 G27:U29 G30:H30 G35:U36 G37:I37">
    <cfRule type="containsBlanks" dxfId="15" priority="10">
      <formula>LEN(TRIM(G5))=0</formula>
    </cfRule>
  </conditionalFormatting>
  <conditionalFormatting sqref="G38:U38">
    <cfRule type="containsBlanks" dxfId="14" priority="9">
      <formula>LEN(TRIM(G38))=0</formula>
    </cfRule>
  </conditionalFormatting>
  <conditionalFormatting sqref="I39:U39">
    <cfRule type="containsBlanks" dxfId="13" priority="6">
      <formula>LEN(TRIM(I39))=0</formula>
    </cfRule>
    <cfRule type="expression" dxfId="12" priority="7">
      <formula>"AND($G$38=""☑希望する。"",$I$39=　）"</formula>
    </cfRule>
  </conditionalFormatting>
  <conditionalFormatting sqref="J33:U34">
    <cfRule type="containsBlanks" dxfId="11" priority="5">
      <formula>LEN(TRIM(J33))=0</formula>
    </cfRule>
  </conditionalFormatting>
  <conditionalFormatting sqref="H31:L31">
    <cfRule type="containsBlanks" dxfId="10" priority="4">
      <formula>LEN(TRIM(H31))=0</formula>
    </cfRule>
  </conditionalFormatting>
  <conditionalFormatting sqref="Q31:T31">
    <cfRule type="containsBlanks" dxfId="9" priority="3">
      <formula>LEN(TRIM(Q31))=0</formula>
    </cfRule>
  </conditionalFormatting>
  <conditionalFormatting sqref="K32:O32">
    <cfRule type="containsBlanks" dxfId="8" priority="2">
      <formula>LEN(TRIM(K32))=0</formula>
    </cfRule>
  </conditionalFormatting>
  <conditionalFormatting sqref="Q32:T32">
    <cfRule type="containsBlanks" dxfId="7" priority="1">
      <formula>LEN(TRIM(Q32))=0</formula>
    </cfRule>
  </conditionalFormatting>
  <dataValidations count="6">
    <dataValidation type="list" allowBlank="1" showInputMessage="1" showErrorMessage="1" sqref="M15:N15 M10:N10" xr:uid="{00000000-0002-0000-0000-000000000000}">
      <formula1>"人文,教育,法,経済科,理,医,歯,工,農,創生,　"</formula1>
    </dataValidation>
    <dataValidation type="list" allowBlank="1" showInputMessage="1" showErrorMessage="1" sqref="S20:U20" xr:uid="{00000000-0002-0000-0000-000001000000}">
      <formula1>職名</formula1>
    </dataValidation>
    <dataValidation type="list" allowBlank="1" showInputMessage="1" showErrorMessage="1" sqref="H31:I31" xr:uid="{00000000-0002-0000-0000-000002000000}">
      <formula1>"☑部費なし,☑月額,☑年額,　"</formula1>
    </dataValidation>
    <dataValidation type="list" allowBlank="1" showInputMessage="1" showErrorMessage="1" sqref="I37" xr:uid="{00000000-0002-0000-0000-000003000000}">
      <formula1>"上,中,下,　"</formula1>
    </dataValidation>
    <dataValidation type="list" allowBlank="1" showInputMessage="1" showErrorMessage="1" sqref="G37:H37" xr:uid="{00000000-0002-0000-0000-000004000000}">
      <formula1>"1月,2月,3月,4月,5月,6月,7月,8月,9月,10月,11月,12月,　"</formula1>
    </dataValidation>
    <dataValidation type="list" allowBlank="1" showInputMessage="1" showErrorMessage="1" sqref="G38:U38" xr:uid="{00000000-0002-0000-0000-000005000000}">
      <formula1>"☑希望する。,☑希望しない。,　"</formula1>
    </dataValidation>
  </dataValidations>
  <pageMargins left="0.59055118110236227" right="0.59055118110236227" top="0.78740157480314965" bottom="0.39370078740157483" header="0.51181102362204722" footer="0.31496062992125984"/>
  <pageSetup paperSize="9" orientation="portrait" r:id="rId1"/>
  <headerFooter>
    <oddHeader>&amp;R機２A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27"/>
  <sheetViews>
    <sheetView zoomScaleNormal="100" workbookViewId="0">
      <selection activeCell="P5" sqref="P5:Q6"/>
    </sheetView>
  </sheetViews>
  <sheetFormatPr defaultColWidth="3" defaultRowHeight="22.5" customHeight="1"/>
  <cols>
    <col min="1" max="12" width="3" style="1"/>
    <col min="13" max="13" width="7.875" style="1" customWidth="1"/>
    <col min="14" max="14" width="3" style="1"/>
    <col min="15" max="15" width="3.75" style="1" customWidth="1"/>
    <col min="16" max="16" width="3" style="1"/>
    <col min="17" max="17" width="3.75" style="1" customWidth="1"/>
    <col min="18" max="21" width="3" style="1"/>
    <col min="22" max="22" width="9" style="1" customWidth="1"/>
    <col min="23" max="27" width="3" style="1"/>
    <col min="28" max="28" width="8.25" style="1" customWidth="1"/>
    <col min="29" max="36" width="3" style="1"/>
    <col min="37" max="37" width="6.75" style="1" customWidth="1"/>
    <col min="38" max="16384" width="3" style="1"/>
  </cols>
  <sheetData>
    <row r="1" spans="1:46" ht="22.5" customHeight="1">
      <c r="V1" s="54"/>
      <c r="W1" s="54"/>
      <c r="X1" s="54"/>
      <c r="Y1" s="54"/>
      <c r="Z1" s="54"/>
      <c r="AA1" s="54"/>
      <c r="AB1" s="54"/>
    </row>
    <row r="2" spans="1:46" ht="22.5" customHeight="1">
      <c r="A2" s="93" t="s">
        <v>39</v>
      </c>
      <c r="B2" s="93"/>
      <c r="C2" s="93"/>
      <c r="D2" s="93">
        <f>団体継続申請書!$G$26</f>
        <v>0</v>
      </c>
      <c r="E2" s="93"/>
      <c r="F2" s="93"/>
      <c r="G2" s="93"/>
      <c r="H2" s="93"/>
      <c r="I2" s="93"/>
      <c r="J2" s="93"/>
      <c r="K2" s="93"/>
      <c r="L2" s="93"/>
      <c r="M2" s="93"/>
      <c r="N2" s="93"/>
      <c r="O2" s="93"/>
      <c r="P2" s="93"/>
      <c r="Q2" s="93"/>
      <c r="V2" s="54" t="s">
        <v>216</v>
      </c>
      <c r="W2" s="54"/>
      <c r="X2" s="54"/>
      <c r="Y2" s="54"/>
      <c r="Z2" s="54"/>
      <c r="AA2" s="54"/>
      <c r="AB2" s="54"/>
    </row>
    <row r="3" spans="1:46" ht="14.1" customHeight="1">
      <c r="A3" s="1" t="s">
        <v>276</v>
      </c>
      <c r="V3" s="54" t="s">
        <v>217</v>
      </c>
    </row>
    <row r="4" spans="1:46" ht="33.950000000000003" customHeight="1">
      <c r="A4" s="146" t="s">
        <v>176</v>
      </c>
      <c r="B4" s="146"/>
      <c r="C4" s="124" t="s">
        <v>37</v>
      </c>
      <c r="D4" s="124"/>
      <c r="E4" s="124"/>
      <c r="F4" s="124"/>
      <c r="G4" s="124"/>
      <c r="H4" s="124" t="s" ph="1">
        <v>38</v>
      </c>
      <c r="I4" s="124"/>
      <c r="J4" s="124"/>
      <c r="K4" s="124"/>
      <c r="L4" s="124"/>
      <c r="M4" s="124"/>
      <c r="N4" s="124" t="s">
        <v>3</v>
      </c>
      <c r="O4" s="124"/>
      <c r="P4" s="124" t="s">
        <v>4</v>
      </c>
      <c r="Q4" s="124"/>
      <c r="R4" s="124" t="s">
        <v>5</v>
      </c>
      <c r="S4" s="124"/>
      <c r="T4" s="124"/>
      <c r="U4" s="124"/>
      <c r="V4" s="124"/>
      <c r="W4" s="124" t="s">
        <v>6</v>
      </c>
      <c r="X4" s="124"/>
      <c r="Y4" s="124"/>
      <c r="Z4" s="124"/>
      <c r="AA4" s="124"/>
      <c r="AB4" s="124"/>
      <c r="AC4" s="124" t="s">
        <v>207</v>
      </c>
      <c r="AD4" s="124"/>
      <c r="AE4" s="124"/>
      <c r="AF4" s="124"/>
      <c r="AG4" s="124"/>
      <c r="AH4" s="124"/>
      <c r="AI4" s="124"/>
      <c r="AJ4" s="124"/>
      <c r="AK4" s="124"/>
      <c r="AL4" s="136"/>
      <c r="AM4" s="136"/>
      <c r="AN4" s="136"/>
      <c r="AO4" s="136"/>
      <c r="AP4" s="136"/>
      <c r="AQ4" s="136"/>
      <c r="AR4" s="136"/>
      <c r="AS4" s="136"/>
      <c r="AT4" s="137"/>
    </row>
    <row r="5" spans="1:46" ht="15" customHeight="1">
      <c r="A5" s="120" t="s">
        <v>275</v>
      </c>
      <c r="B5" s="121"/>
      <c r="C5" s="92" t="s">
        <v>35</v>
      </c>
      <c r="D5" s="114"/>
      <c r="E5" s="114"/>
      <c r="F5" s="114"/>
      <c r="G5" s="91"/>
      <c r="H5" s="142" ph="1"/>
      <c r="I5" s="143"/>
      <c r="J5" s="143"/>
      <c r="K5" s="143"/>
      <c r="L5" s="143"/>
      <c r="M5" s="144"/>
      <c r="N5" s="92"/>
      <c r="O5" s="91"/>
      <c r="P5" s="92"/>
      <c r="Q5" s="91"/>
      <c r="R5" s="92"/>
      <c r="S5" s="114"/>
      <c r="T5" s="114"/>
      <c r="U5" s="114"/>
      <c r="V5" s="91"/>
      <c r="W5" s="92"/>
      <c r="X5" s="114"/>
      <c r="Y5" s="114"/>
      <c r="Z5" s="114"/>
      <c r="AA5" s="114"/>
      <c r="AB5" s="91"/>
      <c r="AC5" s="92"/>
      <c r="AD5" s="114"/>
      <c r="AE5" s="114"/>
      <c r="AF5" s="114"/>
      <c r="AG5" s="114"/>
      <c r="AH5" s="114"/>
      <c r="AI5" s="114"/>
      <c r="AJ5" s="114"/>
      <c r="AK5" s="91"/>
      <c r="AL5" s="137"/>
      <c r="AM5" s="151"/>
      <c r="AN5" s="151"/>
      <c r="AO5" s="151"/>
      <c r="AP5" s="151"/>
      <c r="AQ5" s="151"/>
      <c r="AR5" s="151"/>
      <c r="AS5" s="151"/>
      <c r="AT5" s="151"/>
    </row>
    <row r="6" spans="1:46" ht="27.6" customHeight="1">
      <c r="A6" s="122"/>
      <c r="B6" s="123"/>
      <c r="C6" s="90"/>
      <c r="D6" s="93"/>
      <c r="E6" s="93"/>
      <c r="F6" s="93"/>
      <c r="G6" s="89"/>
      <c r="H6" s="145"/>
      <c r="I6" s="145"/>
      <c r="J6" s="145"/>
      <c r="K6" s="145"/>
      <c r="L6" s="145"/>
      <c r="M6" s="145"/>
      <c r="N6" s="90"/>
      <c r="O6" s="89"/>
      <c r="P6" s="90"/>
      <c r="Q6" s="89"/>
      <c r="R6" s="90"/>
      <c r="S6" s="93"/>
      <c r="T6" s="93"/>
      <c r="U6" s="93"/>
      <c r="V6" s="89"/>
      <c r="W6" s="90"/>
      <c r="X6" s="93"/>
      <c r="Y6" s="93"/>
      <c r="Z6" s="93"/>
      <c r="AA6" s="93"/>
      <c r="AB6" s="89"/>
      <c r="AC6" s="90"/>
      <c r="AD6" s="93"/>
      <c r="AE6" s="93"/>
      <c r="AF6" s="93"/>
      <c r="AG6" s="93"/>
      <c r="AH6" s="93"/>
      <c r="AI6" s="93"/>
      <c r="AJ6" s="93"/>
      <c r="AK6" s="89"/>
      <c r="AL6" s="137"/>
      <c r="AM6" s="151"/>
      <c r="AN6" s="151"/>
      <c r="AO6" s="151"/>
      <c r="AP6" s="151"/>
      <c r="AQ6" s="151"/>
      <c r="AR6" s="151"/>
      <c r="AS6" s="151"/>
      <c r="AT6" s="151"/>
    </row>
    <row r="7" spans="1:46" ht="15" customHeight="1">
      <c r="A7" s="120" t="s">
        <v>275</v>
      </c>
      <c r="B7" s="121"/>
      <c r="C7" s="92" t="s">
        <v>34</v>
      </c>
      <c r="D7" s="114"/>
      <c r="E7" s="114"/>
      <c r="F7" s="114"/>
      <c r="G7" s="91"/>
      <c r="H7" s="142" ph="1"/>
      <c r="I7" s="143"/>
      <c r="J7" s="143"/>
      <c r="K7" s="143"/>
      <c r="L7" s="143"/>
      <c r="M7" s="144"/>
      <c r="N7" s="92"/>
      <c r="O7" s="91"/>
      <c r="P7" s="92"/>
      <c r="Q7" s="91"/>
      <c r="R7" s="92"/>
      <c r="S7" s="114"/>
      <c r="T7" s="114"/>
      <c r="U7" s="114"/>
      <c r="V7" s="91"/>
      <c r="W7" s="92"/>
      <c r="X7" s="114"/>
      <c r="Y7" s="114"/>
      <c r="Z7" s="114"/>
      <c r="AA7" s="114"/>
      <c r="AB7" s="91"/>
      <c r="AC7" s="92"/>
      <c r="AD7" s="114"/>
      <c r="AE7" s="114"/>
      <c r="AF7" s="114"/>
      <c r="AG7" s="114"/>
      <c r="AH7" s="114"/>
      <c r="AI7" s="114"/>
      <c r="AJ7" s="114"/>
      <c r="AK7" s="91"/>
      <c r="AL7" s="137"/>
      <c r="AM7" s="151"/>
      <c r="AN7" s="151"/>
      <c r="AO7" s="151"/>
      <c r="AP7" s="151"/>
      <c r="AQ7" s="151"/>
      <c r="AR7" s="151"/>
      <c r="AS7" s="151"/>
      <c r="AT7" s="151"/>
    </row>
    <row r="8" spans="1:46" ht="27.6" customHeight="1">
      <c r="A8" s="122"/>
      <c r="B8" s="123"/>
      <c r="C8" s="90"/>
      <c r="D8" s="93"/>
      <c r="E8" s="93"/>
      <c r="F8" s="93"/>
      <c r="G8" s="89"/>
      <c r="H8" s="145"/>
      <c r="I8" s="145"/>
      <c r="J8" s="145"/>
      <c r="K8" s="145"/>
      <c r="L8" s="145"/>
      <c r="M8" s="145"/>
      <c r="N8" s="90"/>
      <c r="O8" s="89"/>
      <c r="P8" s="90"/>
      <c r="Q8" s="89"/>
      <c r="R8" s="90"/>
      <c r="S8" s="93"/>
      <c r="T8" s="93"/>
      <c r="U8" s="93"/>
      <c r="V8" s="89"/>
      <c r="W8" s="90"/>
      <c r="X8" s="93"/>
      <c r="Y8" s="93"/>
      <c r="Z8" s="93"/>
      <c r="AA8" s="93"/>
      <c r="AB8" s="89"/>
      <c r="AC8" s="90"/>
      <c r="AD8" s="93"/>
      <c r="AE8" s="93"/>
      <c r="AF8" s="93"/>
      <c r="AG8" s="93"/>
      <c r="AH8" s="93"/>
      <c r="AI8" s="93"/>
      <c r="AJ8" s="93"/>
      <c r="AK8" s="89"/>
      <c r="AL8" s="137"/>
      <c r="AM8" s="151"/>
      <c r="AN8" s="151"/>
      <c r="AO8" s="151"/>
      <c r="AP8" s="151"/>
      <c r="AQ8" s="151"/>
      <c r="AR8" s="151"/>
      <c r="AS8" s="151"/>
      <c r="AT8" s="151"/>
    </row>
    <row r="9" spans="1:46" ht="15" customHeight="1">
      <c r="A9" s="120" t="s">
        <v>275</v>
      </c>
      <c r="B9" s="121"/>
      <c r="C9" s="92" t="s">
        <v>36</v>
      </c>
      <c r="D9" s="114"/>
      <c r="E9" s="114"/>
      <c r="F9" s="114"/>
      <c r="G9" s="91"/>
      <c r="H9" s="142" ph="1"/>
      <c r="I9" s="143"/>
      <c r="J9" s="143"/>
      <c r="K9" s="143"/>
      <c r="L9" s="143"/>
      <c r="M9" s="144"/>
      <c r="N9" s="92"/>
      <c r="O9" s="91"/>
      <c r="P9" s="92"/>
      <c r="Q9" s="91"/>
      <c r="R9" s="92"/>
      <c r="S9" s="114"/>
      <c r="T9" s="114"/>
      <c r="U9" s="114"/>
      <c r="V9" s="91"/>
      <c r="W9" s="92"/>
      <c r="X9" s="114"/>
      <c r="Y9" s="114"/>
      <c r="Z9" s="114"/>
      <c r="AA9" s="114"/>
      <c r="AB9" s="91"/>
      <c r="AC9" s="92"/>
      <c r="AD9" s="114"/>
      <c r="AE9" s="114"/>
      <c r="AF9" s="114"/>
      <c r="AG9" s="114"/>
      <c r="AH9" s="114"/>
      <c r="AI9" s="114"/>
      <c r="AJ9" s="114"/>
      <c r="AK9" s="91"/>
      <c r="AL9" s="137"/>
      <c r="AM9" s="151"/>
      <c r="AN9" s="151"/>
      <c r="AO9" s="151"/>
      <c r="AP9" s="151"/>
      <c r="AQ9" s="151"/>
      <c r="AR9" s="151"/>
      <c r="AS9" s="151"/>
      <c r="AT9" s="151"/>
    </row>
    <row r="10" spans="1:46" ht="27.6" customHeight="1">
      <c r="A10" s="122"/>
      <c r="B10" s="123"/>
      <c r="C10" s="90"/>
      <c r="D10" s="93"/>
      <c r="E10" s="93"/>
      <c r="F10" s="93"/>
      <c r="G10" s="89"/>
      <c r="H10" s="145"/>
      <c r="I10" s="145"/>
      <c r="J10" s="145"/>
      <c r="K10" s="145"/>
      <c r="L10" s="145"/>
      <c r="M10" s="145"/>
      <c r="N10" s="90"/>
      <c r="O10" s="89"/>
      <c r="P10" s="90"/>
      <c r="Q10" s="89"/>
      <c r="R10" s="90"/>
      <c r="S10" s="93"/>
      <c r="T10" s="93"/>
      <c r="U10" s="93"/>
      <c r="V10" s="89"/>
      <c r="W10" s="90"/>
      <c r="X10" s="93"/>
      <c r="Y10" s="93"/>
      <c r="Z10" s="93"/>
      <c r="AA10" s="93"/>
      <c r="AB10" s="89"/>
      <c r="AC10" s="90"/>
      <c r="AD10" s="93"/>
      <c r="AE10" s="93"/>
      <c r="AF10" s="93"/>
      <c r="AG10" s="93"/>
      <c r="AH10" s="93"/>
      <c r="AI10" s="93"/>
      <c r="AJ10" s="93"/>
      <c r="AK10" s="89"/>
      <c r="AL10" s="137"/>
      <c r="AM10" s="151"/>
      <c r="AN10" s="151"/>
      <c r="AO10" s="151"/>
      <c r="AP10" s="151"/>
      <c r="AQ10" s="151"/>
      <c r="AR10" s="151"/>
      <c r="AS10" s="151"/>
      <c r="AT10" s="151"/>
    </row>
    <row r="11" spans="1:46" ht="15" customHeight="1">
      <c r="A11" s="120" t="s">
        <v>275</v>
      </c>
      <c r="B11" s="121"/>
      <c r="C11" s="149" t="s">
        <v>50</v>
      </c>
      <c r="D11" s="69"/>
      <c r="E11" s="69"/>
      <c r="F11" s="69"/>
      <c r="G11" s="70"/>
      <c r="H11" s="142" ph="1"/>
      <c r="I11" s="143"/>
      <c r="J11" s="143"/>
      <c r="K11" s="143"/>
      <c r="L11" s="143"/>
      <c r="M11" s="144"/>
      <c r="N11" s="92"/>
      <c r="O11" s="91"/>
      <c r="P11" s="92"/>
      <c r="Q11" s="91"/>
      <c r="R11" s="92"/>
      <c r="S11" s="114"/>
      <c r="T11" s="114"/>
      <c r="U11" s="114"/>
      <c r="V11" s="91"/>
      <c r="W11" s="92"/>
      <c r="X11" s="114"/>
      <c r="Y11" s="114"/>
      <c r="Z11" s="114"/>
      <c r="AA11" s="114"/>
      <c r="AB11" s="91"/>
      <c r="AC11" s="92"/>
      <c r="AD11" s="114"/>
      <c r="AE11" s="114"/>
      <c r="AF11" s="114"/>
      <c r="AG11" s="114"/>
      <c r="AH11" s="114"/>
      <c r="AI11" s="114"/>
      <c r="AJ11" s="114"/>
      <c r="AK11" s="91"/>
      <c r="AL11" s="137"/>
      <c r="AM11" s="151"/>
      <c r="AN11" s="151"/>
      <c r="AO11" s="151"/>
      <c r="AP11" s="151"/>
      <c r="AQ11" s="151"/>
      <c r="AR11" s="151"/>
      <c r="AS11" s="151"/>
      <c r="AT11" s="151"/>
    </row>
    <row r="12" spans="1:46" ht="27.6" customHeight="1">
      <c r="A12" s="122"/>
      <c r="B12" s="123"/>
      <c r="C12" s="150"/>
      <c r="D12" s="71"/>
      <c r="E12" s="71"/>
      <c r="F12" s="71"/>
      <c r="G12" s="72"/>
      <c r="H12" s="145"/>
      <c r="I12" s="145"/>
      <c r="J12" s="145"/>
      <c r="K12" s="145"/>
      <c r="L12" s="145"/>
      <c r="M12" s="145"/>
      <c r="N12" s="90"/>
      <c r="O12" s="89"/>
      <c r="P12" s="90"/>
      <c r="Q12" s="89"/>
      <c r="R12" s="90"/>
      <c r="S12" s="93"/>
      <c r="T12" s="93"/>
      <c r="U12" s="93"/>
      <c r="V12" s="89"/>
      <c r="W12" s="90"/>
      <c r="X12" s="93"/>
      <c r="Y12" s="93"/>
      <c r="Z12" s="93"/>
      <c r="AA12" s="93"/>
      <c r="AB12" s="89"/>
      <c r="AC12" s="90"/>
      <c r="AD12" s="93"/>
      <c r="AE12" s="93"/>
      <c r="AF12" s="93"/>
      <c r="AG12" s="93"/>
      <c r="AH12" s="93"/>
      <c r="AI12" s="93"/>
      <c r="AJ12" s="93"/>
      <c r="AK12" s="89"/>
      <c r="AL12" s="137"/>
      <c r="AM12" s="151"/>
      <c r="AN12" s="151"/>
      <c r="AO12" s="151"/>
      <c r="AP12" s="151"/>
      <c r="AQ12" s="151"/>
      <c r="AR12" s="151"/>
      <c r="AS12" s="151"/>
      <c r="AT12" s="151"/>
    </row>
    <row r="13" spans="1:46" ht="15" customHeight="1">
      <c r="A13" s="120" t="s">
        <v>275</v>
      </c>
      <c r="B13" s="121"/>
      <c r="C13" s="149" t="s">
        <v>50</v>
      </c>
      <c r="D13" s="69"/>
      <c r="E13" s="69"/>
      <c r="F13" s="69"/>
      <c r="G13" s="70"/>
      <c r="H13" s="142" ph="1"/>
      <c r="I13" s="143"/>
      <c r="J13" s="143"/>
      <c r="K13" s="143"/>
      <c r="L13" s="143"/>
      <c r="M13" s="144"/>
      <c r="N13" s="92"/>
      <c r="O13" s="91"/>
      <c r="P13" s="92"/>
      <c r="Q13" s="91"/>
      <c r="R13" s="92"/>
      <c r="S13" s="114"/>
      <c r="T13" s="114"/>
      <c r="U13" s="114"/>
      <c r="V13" s="91"/>
      <c r="W13" s="92"/>
      <c r="X13" s="114"/>
      <c r="Y13" s="114"/>
      <c r="Z13" s="114"/>
      <c r="AA13" s="114"/>
      <c r="AB13" s="91"/>
      <c r="AC13" s="92"/>
      <c r="AD13" s="114"/>
      <c r="AE13" s="114"/>
      <c r="AF13" s="114"/>
      <c r="AG13" s="114"/>
      <c r="AH13" s="114"/>
      <c r="AI13" s="114"/>
      <c r="AJ13" s="114"/>
      <c r="AK13" s="91"/>
      <c r="AL13" s="137"/>
      <c r="AM13" s="151"/>
      <c r="AN13" s="151"/>
      <c r="AO13" s="151"/>
      <c r="AP13" s="151"/>
      <c r="AQ13" s="151"/>
      <c r="AR13" s="151"/>
      <c r="AS13" s="151"/>
      <c r="AT13" s="151"/>
    </row>
    <row r="14" spans="1:46" ht="27.6" customHeight="1">
      <c r="A14" s="122"/>
      <c r="B14" s="123"/>
      <c r="C14" s="150"/>
      <c r="D14" s="71"/>
      <c r="E14" s="71"/>
      <c r="F14" s="71"/>
      <c r="G14" s="72"/>
      <c r="H14" s="145"/>
      <c r="I14" s="145"/>
      <c r="J14" s="145"/>
      <c r="K14" s="145"/>
      <c r="L14" s="145"/>
      <c r="M14" s="145"/>
      <c r="N14" s="90"/>
      <c r="O14" s="89"/>
      <c r="P14" s="90"/>
      <c r="Q14" s="89"/>
      <c r="R14" s="90"/>
      <c r="S14" s="93"/>
      <c r="T14" s="93"/>
      <c r="U14" s="93"/>
      <c r="V14" s="89"/>
      <c r="W14" s="90"/>
      <c r="X14" s="93"/>
      <c r="Y14" s="93"/>
      <c r="Z14" s="93"/>
      <c r="AA14" s="93"/>
      <c r="AB14" s="89"/>
      <c r="AC14" s="90"/>
      <c r="AD14" s="93"/>
      <c r="AE14" s="93"/>
      <c r="AF14" s="93"/>
      <c r="AG14" s="93"/>
      <c r="AH14" s="93"/>
      <c r="AI14" s="93"/>
      <c r="AJ14" s="93"/>
      <c r="AK14" s="89"/>
      <c r="AL14" s="137"/>
      <c r="AM14" s="151"/>
      <c r="AN14" s="151"/>
      <c r="AO14" s="151"/>
      <c r="AP14" s="151"/>
      <c r="AQ14" s="151"/>
      <c r="AR14" s="151"/>
      <c r="AS14" s="151"/>
      <c r="AT14" s="151"/>
    </row>
    <row r="15" spans="1:46" ht="42.6" customHeight="1">
      <c r="A15" s="138" t="s">
        <v>205</v>
      </c>
      <c r="B15" s="139"/>
      <c r="C15" s="139"/>
      <c r="D15" s="139"/>
      <c r="E15" s="139"/>
      <c r="F15" s="139"/>
      <c r="G15" s="139"/>
      <c r="H15" s="139"/>
      <c r="I15" s="139"/>
      <c r="J15" s="139"/>
      <c r="K15" s="139"/>
      <c r="L15" s="139"/>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1"/>
      <c r="AM15" s="141"/>
      <c r="AN15" s="141"/>
      <c r="AO15" s="141"/>
      <c r="AP15" s="141"/>
      <c r="AQ15" s="141"/>
      <c r="AR15" s="141"/>
      <c r="AS15" s="141"/>
      <c r="AT15" s="141"/>
    </row>
    <row r="16" spans="1:46" ht="8.4499999999999993" customHeight="1">
      <c r="A16" s="148"/>
      <c r="B16" s="148"/>
      <c r="C16" s="148"/>
      <c r="D16" s="148"/>
      <c r="E16" s="148"/>
      <c r="F16" s="148"/>
      <c r="G16" s="148"/>
      <c r="H16" s="148"/>
      <c r="I16" s="148"/>
      <c r="J16" s="148"/>
      <c r="K16" s="148"/>
      <c r="L16" s="148"/>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8" spans="1:33" ht="22.5" customHeight="1">
      <c r="A18" s="124" t="s">
        <v>37</v>
      </c>
      <c r="B18" s="124"/>
      <c r="C18" s="124"/>
      <c r="D18" s="124"/>
      <c r="E18" s="124"/>
      <c r="F18" s="75" t="s" ph="1">
        <v>38</v>
      </c>
      <c r="G18" s="76"/>
      <c r="H18" s="76"/>
      <c r="I18" s="76"/>
      <c r="J18" s="76"/>
      <c r="K18" s="125"/>
      <c r="L18" s="124" t="s">
        <v>3</v>
      </c>
      <c r="M18" s="124"/>
      <c r="N18" s="124" t="s">
        <v>41</v>
      </c>
      <c r="O18" s="124"/>
      <c r="P18" s="75" t="s">
        <v>42</v>
      </c>
      <c r="Q18" s="76"/>
      <c r="R18" s="125"/>
      <c r="S18" s="124" t="s">
        <v>6</v>
      </c>
      <c r="T18" s="124"/>
      <c r="U18" s="124"/>
      <c r="V18" s="124"/>
      <c r="W18" s="124"/>
      <c r="X18" s="124"/>
      <c r="Y18" s="124" t="s">
        <v>206</v>
      </c>
      <c r="Z18" s="124"/>
      <c r="AA18" s="124"/>
      <c r="AB18" s="124"/>
      <c r="AC18" s="124"/>
      <c r="AD18" s="124"/>
      <c r="AE18" s="124"/>
      <c r="AF18" s="124"/>
      <c r="AG18" s="124"/>
    </row>
    <row r="19" spans="1:33" ht="9.9499999999999993" customHeight="1">
      <c r="A19" s="92" t="s">
        <v>40</v>
      </c>
      <c r="B19" s="114"/>
      <c r="C19" s="114"/>
      <c r="D19" s="114"/>
      <c r="E19" s="91"/>
      <c r="F19" s="126" ph="1"/>
      <c r="G19" s="127"/>
      <c r="H19" s="127"/>
      <c r="I19" s="127"/>
      <c r="J19" s="127"/>
      <c r="K19" s="128"/>
      <c r="L19" s="92"/>
      <c r="M19" s="91"/>
      <c r="N19" s="92"/>
      <c r="O19" s="91"/>
      <c r="P19" s="92"/>
      <c r="Q19" s="114"/>
      <c r="R19" s="91"/>
      <c r="S19" s="92"/>
      <c r="T19" s="114"/>
      <c r="U19" s="114"/>
      <c r="V19" s="114"/>
      <c r="W19" s="114"/>
      <c r="X19" s="91"/>
      <c r="Y19" s="92"/>
      <c r="Z19" s="114"/>
      <c r="AA19" s="114"/>
      <c r="AB19" s="114"/>
      <c r="AC19" s="114"/>
      <c r="AD19" s="114"/>
      <c r="AE19" s="114"/>
      <c r="AF19" s="114"/>
      <c r="AG19" s="91"/>
    </row>
    <row r="20" spans="1:33" ht="17.45" customHeight="1">
      <c r="A20" s="90"/>
      <c r="B20" s="93"/>
      <c r="C20" s="93"/>
      <c r="D20" s="93"/>
      <c r="E20" s="89"/>
      <c r="F20" s="129"/>
      <c r="G20" s="129"/>
      <c r="H20" s="129"/>
      <c r="I20" s="129"/>
      <c r="J20" s="129"/>
      <c r="K20" s="129"/>
      <c r="L20" s="90"/>
      <c r="M20" s="89"/>
      <c r="N20" s="90"/>
      <c r="O20" s="89"/>
      <c r="P20" s="90"/>
      <c r="Q20" s="93"/>
      <c r="R20" s="89"/>
      <c r="S20" s="90"/>
      <c r="T20" s="93"/>
      <c r="U20" s="93"/>
      <c r="V20" s="93"/>
      <c r="W20" s="93"/>
      <c r="X20" s="89"/>
      <c r="Y20" s="90"/>
      <c r="Z20" s="93"/>
      <c r="AA20" s="93"/>
      <c r="AB20" s="93"/>
      <c r="AC20" s="93"/>
      <c r="AD20" s="93"/>
      <c r="AE20" s="93"/>
      <c r="AF20" s="93"/>
      <c r="AG20" s="89"/>
    </row>
    <row r="21" spans="1:33" ht="9.9499999999999993" customHeight="1">
      <c r="A21" s="92" t="s">
        <v>90</v>
      </c>
      <c r="B21" s="114"/>
      <c r="C21" s="114"/>
      <c r="D21" s="114"/>
      <c r="E21" s="91"/>
      <c r="F21" s="126" ph="1"/>
      <c r="G21" s="127"/>
      <c r="H21" s="127"/>
      <c r="I21" s="127"/>
      <c r="J21" s="127"/>
      <c r="K21" s="128"/>
      <c r="L21" s="92"/>
      <c r="M21" s="91"/>
      <c r="N21" s="92"/>
      <c r="O21" s="91"/>
      <c r="P21" s="92"/>
      <c r="Q21" s="114"/>
      <c r="R21" s="91"/>
      <c r="S21" s="92"/>
      <c r="T21" s="114"/>
      <c r="U21" s="114"/>
      <c r="V21" s="114"/>
      <c r="W21" s="114"/>
      <c r="X21" s="91"/>
      <c r="Y21" s="92"/>
      <c r="Z21" s="114"/>
      <c r="AA21" s="114"/>
      <c r="AB21" s="114"/>
      <c r="AC21" s="114"/>
      <c r="AD21" s="114"/>
      <c r="AE21" s="114"/>
      <c r="AF21" s="114"/>
      <c r="AG21" s="91"/>
    </row>
    <row r="22" spans="1:33" ht="17.45" customHeight="1">
      <c r="A22" s="90"/>
      <c r="B22" s="93"/>
      <c r="C22" s="93"/>
      <c r="D22" s="93"/>
      <c r="E22" s="89"/>
      <c r="F22" s="129"/>
      <c r="G22" s="129"/>
      <c r="H22" s="129"/>
      <c r="I22" s="129"/>
      <c r="J22" s="129"/>
      <c r="K22" s="129"/>
      <c r="L22" s="90"/>
      <c r="M22" s="89"/>
      <c r="N22" s="90"/>
      <c r="O22" s="89"/>
      <c r="P22" s="90"/>
      <c r="Q22" s="93"/>
      <c r="R22" s="89"/>
      <c r="S22" s="90"/>
      <c r="T22" s="93"/>
      <c r="U22" s="93"/>
      <c r="V22" s="93"/>
      <c r="W22" s="93"/>
      <c r="X22" s="89"/>
      <c r="Y22" s="90"/>
      <c r="Z22" s="93"/>
      <c r="AA22" s="93"/>
      <c r="AB22" s="93"/>
      <c r="AC22" s="93"/>
      <c r="AD22" s="93"/>
      <c r="AE22" s="93"/>
      <c r="AF22" s="93"/>
      <c r="AG22" s="89"/>
    </row>
    <row r="23" spans="1:33" ht="9.75" customHeight="1">
      <c r="A23" s="92" t="s">
        <v>43</v>
      </c>
      <c r="B23" s="114"/>
      <c r="C23" s="114"/>
      <c r="D23" s="114"/>
      <c r="E23" s="91"/>
      <c r="F23" s="126" ph="1"/>
      <c r="G23" s="127"/>
      <c r="H23" s="127"/>
      <c r="I23" s="127"/>
      <c r="J23" s="127"/>
      <c r="K23" s="128"/>
      <c r="L23" s="92"/>
      <c r="M23" s="116"/>
      <c r="N23" s="92"/>
      <c r="O23" s="116"/>
      <c r="P23" s="92"/>
      <c r="Q23" s="115"/>
      <c r="R23" s="116"/>
      <c r="S23" s="92"/>
      <c r="T23" s="115"/>
      <c r="U23" s="115"/>
      <c r="V23" s="115"/>
      <c r="W23" s="115"/>
      <c r="X23" s="116"/>
      <c r="Y23" s="92"/>
      <c r="Z23" s="115"/>
      <c r="AA23" s="115"/>
      <c r="AB23" s="115"/>
      <c r="AC23" s="115"/>
      <c r="AD23" s="115"/>
      <c r="AE23" s="115"/>
      <c r="AF23" s="115"/>
      <c r="AG23" s="116"/>
    </row>
    <row r="24" spans="1:33" ht="17.45" customHeight="1">
      <c r="A24" s="90"/>
      <c r="B24" s="93"/>
      <c r="C24" s="93"/>
      <c r="D24" s="93"/>
      <c r="E24" s="89"/>
      <c r="F24" s="129"/>
      <c r="G24" s="129"/>
      <c r="H24" s="129"/>
      <c r="I24" s="129"/>
      <c r="J24" s="129"/>
      <c r="K24" s="129"/>
      <c r="L24" s="117"/>
      <c r="M24" s="119"/>
      <c r="N24" s="117"/>
      <c r="O24" s="119"/>
      <c r="P24" s="117"/>
      <c r="Q24" s="118"/>
      <c r="R24" s="119"/>
      <c r="S24" s="117"/>
      <c r="T24" s="118"/>
      <c r="U24" s="118"/>
      <c r="V24" s="118"/>
      <c r="W24" s="118"/>
      <c r="X24" s="119"/>
      <c r="Y24" s="117"/>
      <c r="Z24" s="118"/>
      <c r="AA24" s="118"/>
      <c r="AB24" s="118"/>
      <c r="AC24" s="118"/>
      <c r="AD24" s="118"/>
      <c r="AE24" s="118"/>
      <c r="AF24" s="118"/>
      <c r="AG24" s="119"/>
    </row>
    <row r="25" spans="1:33" ht="9.9499999999999993" customHeight="1">
      <c r="A25" s="130"/>
      <c r="B25" s="131"/>
      <c r="C25" s="131"/>
      <c r="D25" s="131"/>
      <c r="E25" s="132"/>
      <c r="F25" s="126" ph="1"/>
      <c r="G25" s="127"/>
      <c r="H25" s="127"/>
      <c r="I25" s="127"/>
      <c r="J25" s="127"/>
      <c r="K25" s="128"/>
      <c r="L25" s="92"/>
      <c r="M25" s="91"/>
      <c r="N25" s="92"/>
      <c r="O25" s="91"/>
      <c r="P25" s="92"/>
      <c r="Q25" s="114"/>
      <c r="R25" s="91"/>
      <c r="S25" s="92"/>
      <c r="T25" s="114"/>
      <c r="U25" s="114"/>
      <c r="V25" s="114"/>
      <c r="W25" s="114"/>
      <c r="X25" s="91"/>
      <c r="Y25" s="92"/>
      <c r="Z25" s="114"/>
      <c r="AA25" s="114"/>
      <c r="AB25" s="114"/>
      <c r="AC25" s="114"/>
      <c r="AD25" s="114"/>
      <c r="AE25" s="114"/>
      <c r="AF25" s="114"/>
      <c r="AG25" s="91"/>
    </row>
    <row r="26" spans="1:33" ht="17.45" customHeight="1">
      <c r="A26" s="133"/>
      <c r="B26" s="134"/>
      <c r="C26" s="134"/>
      <c r="D26" s="134"/>
      <c r="E26" s="135"/>
      <c r="F26" s="129"/>
      <c r="G26" s="129"/>
      <c r="H26" s="129"/>
      <c r="I26" s="129"/>
      <c r="J26" s="129"/>
      <c r="K26" s="129"/>
      <c r="L26" s="90"/>
      <c r="M26" s="89"/>
      <c r="N26" s="90"/>
      <c r="O26" s="89"/>
      <c r="P26" s="90"/>
      <c r="Q26" s="93"/>
      <c r="R26" s="89"/>
      <c r="S26" s="90"/>
      <c r="T26" s="93"/>
      <c r="U26" s="93"/>
      <c r="V26" s="93"/>
      <c r="W26" s="93"/>
      <c r="X26" s="89"/>
      <c r="Y26" s="90"/>
      <c r="Z26" s="93"/>
      <c r="AA26" s="93"/>
      <c r="AB26" s="93"/>
      <c r="AC26" s="93"/>
      <c r="AD26" s="93"/>
      <c r="AE26" s="93"/>
      <c r="AF26" s="93"/>
      <c r="AG26" s="89"/>
    </row>
    <row r="27" spans="1:33" ht="28.35" customHeight="1">
      <c r="A27" s="147" t="s">
        <v>44</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row>
  </sheetData>
  <mergeCells count="103">
    <mergeCell ref="L23:M24"/>
    <mergeCell ref="N23:O24"/>
    <mergeCell ref="P23:R24"/>
    <mergeCell ref="AL13:AT14"/>
    <mergeCell ref="C13:G14"/>
    <mergeCell ref="N13:O14"/>
    <mergeCell ref="P13:Q14"/>
    <mergeCell ref="R13:V14"/>
    <mergeCell ref="W13:AB14"/>
    <mergeCell ref="H14:M14"/>
    <mergeCell ref="S19:X20"/>
    <mergeCell ref="Y19:AG20"/>
    <mergeCell ref="A19:E20"/>
    <mergeCell ref="F19:K19"/>
    <mergeCell ref="L19:M20"/>
    <mergeCell ref="N19:O20"/>
    <mergeCell ref="P19:R20"/>
    <mergeCell ref="N11:O12"/>
    <mergeCell ref="P11:Q12"/>
    <mergeCell ref="H12:M12"/>
    <mergeCell ref="C9:G10"/>
    <mergeCell ref="N9:O10"/>
    <mergeCell ref="P9:Q10"/>
    <mergeCell ref="R9:V10"/>
    <mergeCell ref="AL5:AT6"/>
    <mergeCell ref="AL7:AT8"/>
    <mergeCell ref="AL9:AT10"/>
    <mergeCell ref="AL11:AT12"/>
    <mergeCell ref="N5:O6"/>
    <mergeCell ref="P5:Q6"/>
    <mergeCell ref="C5:G6"/>
    <mergeCell ref="A27:AG27"/>
    <mergeCell ref="A16:L16"/>
    <mergeCell ref="F20:K20"/>
    <mergeCell ref="S18:X18"/>
    <mergeCell ref="W4:AB4"/>
    <mergeCell ref="R4:V4"/>
    <mergeCell ref="Y18:AG18"/>
    <mergeCell ref="P18:R18"/>
    <mergeCell ref="AC4:AK4"/>
    <mergeCell ref="W5:AB6"/>
    <mergeCell ref="AC5:AK6"/>
    <mergeCell ref="W7:AB8"/>
    <mergeCell ref="AC7:AK8"/>
    <mergeCell ref="AC9:AK10"/>
    <mergeCell ref="N4:O4"/>
    <mergeCell ref="H4:M4"/>
    <mergeCell ref="W9:AB10"/>
    <mergeCell ref="H10:M10"/>
    <mergeCell ref="A11:B12"/>
    <mergeCell ref="C11:G12"/>
    <mergeCell ref="H11:M11"/>
    <mergeCell ref="Y23:AG24"/>
    <mergeCell ref="F24:K24"/>
    <mergeCell ref="F23:K23"/>
    <mergeCell ref="AL4:AT4"/>
    <mergeCell ref="A15:AT15"/>
    <mergeCell ref="H9:M9"/>
    <mergeCell ref="A2:C2"/>
    <mergeCell ref="D2:Q2"/>
    <mergeCell ref="R5:V6"/>
    <mergeCell ref="C7:G8"/>
    <mergeCell ref="H7:M7"/>
    <mergeCell ref="N7:O8"/>
    <mergeCell ref="P7:Q8"/>
    <mergeCell ref="R7:V8"/>
    <mergeCell ref="H8:M8"/>
    <mergeCell ref="R11:V12"/>
    <mergeCell ref="W11:AB12"/>
    <mergeCell ref="AC11:AK12"/>
    <mergeCell ref="P4:Q4"/>
    <mergeCell ref="H6:M6"/>
    <mergeCell ref="H13:M13"/>
    <mergeCell ref="C4:G4"/>
    <mergeCell ref="A4:B4"/>
    <mergeCell ref="A5:B6"/>
    <mergeCell ref="A7:B8"/>
    <mergeCell ref="A9:B10"/>
    <mergeCell ref="H5:M5"/>
    <mergeCell ref="S25:X26"/>
    <mergeCell ref="Y25:AG26"/>
    <mergeCell ref="S23:X24"/>
    <mergeCell ref="A13:B14"/>
    <mergeCell ref="A18:E18"/>
    <mergeCell ref="F18:K18"/>
    <mergeCell ref="L18:M18"/>
    <mergeCell ref="N18:O18"/>
    <mergeCell ref="AC13:AK14"/>
    <mergeCell ref="A21:E22"/>
    <mergeCell ref="F21:K21"/>
    <mergeCell ref="L21:M22"/>
    <mergeCell ref="N21:O22"/>
    <mergeCell ref="P21:R22"/>
    <mergeCell ref="S21:X22"/>
    <mergeCell ref="Y21:AG22"/>
    <mergeCell ref="F22:K22"/>
    <mergeCell ref="F26:K26"/>
    <mergeCell ref="A23:E24"/>
    <mergeCell ref="F25:K25"/>
    <mergeCell ref="L25:M26"/>
    <mergeCell ref="N25:O26"/>
    <mergeCell ref="P25:R26"/>
    <mergeCell ref="A25:E26"/>
  </mergeCells>
  <phoneticPr fontId="1" type="Hiragana" alignment="center"/>
  <conditionalFormatting sqref="H5:AK14 F19:AG20">
    <cfRule type="containsBlanks" dxfId="6" priority="6">
      <formula>LEN(TRIM(F5))=0</formula>
    </cfRule>
  </conditionalFormatting>
  <conditionalFormatting sqref="F19:AG20">
    <cfRule type="containsBlanks" dxfId="5" priority="3">
      <formula>LEN(TRIM(F19))=0</formula>
    </cfRule>
  </conditionalFormatting>
  <conditionalFormatting sqref="A5:B14">
    <cfRule type="containsBlanks" dxfId="4" priority="1">
      <formula>LEN(TRIM(A5))=0</formula>
    </cfRule>
  </conditionalFormatting>
  <dataValidations count="1">
    <dataValidation type="list" allowBlank="1" showInputMessage="1" showErrorMessage="1" sqref="A5:B14" xr:uid="{00000000-0002-0000-0100-000000000000}">
      <formula1>"○,-,　"</formula1>
    </dataValidation>
  </dataValidations>
  <pageMargins left="0.59055118110236227" right="0.39370078740157483" top="0.78740157480314965" bottom="0.59055118110236227" header="0.51181102362204722" footer="0.31496062992125984"/>
  <pageSetup paperSize="9" orientation="landscape" r:id="rId1"/>
  <headerFooter>
    <oddHeader>&amp;C&amp;"ＭＳ 明朝,標準"&amp;14役 員 名 簿</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W208"/>
  <sheetViews>
    <sheetView view="pageLayout" zoomScaleNormal="100" workbookViewId="0">
      <selection activeCell="J2" sqref="J2:P2"/>
    </sheetView>
  </sheetViews>
  <sheetFormatPr defaultColWidth="4.125" defaultRowHeight="30.75" customHeight="1"/>
  <cols>
    <col min="1" max="1" width="4.375" style="30" customWidth="1"/>
    <col min="2" max="5" width="4.125" style="62"/>
    <col min="6" max="6" width="4.125" style="62" customWidth="1"/>
    <col min="7" max="8" width="4.125" style="1"/>
    <col min="9" max="9" width="4.25" style="1" customWidth="1"/>
    <col min="10" max="11" width="5.25" style="59" customWidth="1"/>
    <col min="12" max="14" width="4.125" style="67"/>
    <col min="15" max="15" width="7.125" style="67" customWidth="1"/>
    <col min="16" max="16" width="1.125" style="67" customWidth="1"/>
    <col min="17" max="22" width="3.625" style="62" customWidth="1"/>
    <col min="23" max="23" width="4.125" style="61"/>
    <col min="24" max="16384" width="4.125" style="1"/>
  </cols>
  <sheetData>
    <row r="1" spans="1:23" ht="30.75" customHeight="1">
      <c r="A1" s="29" t="s">
        <v>47</v>
      </c>
      <c r="B1" s="152" t="s">
        <v>48</v>
      </c>
      <c r="C1" s="152"/>
      <c r="D1" s="152"/>
      <c r="E1" s="152"/>
      <c r="F1" s="152"/>
      <c r="G1" s="155" t="s">
        <v>274</v>
      </c>
      <c r="H1" s="155"/>
      <c r="I1" s="155"/>
      <c r="J1" s="154" t="s">
        <v>279</v>
      </c>
      <c r="K1" s="154"/>
      <c r="L1" s="153" t="s">
        <v>45</v>
      </c>
      <c r="M1" s="153"/>
      <c r="N1" s="153"/>
      <c r="O1" s="153"/>
      <c r="P1" s="153"/>
      <c r="Q1" s="152" t="s">
        <v>46</v>
      </c>
      <c r="R1" s="152"/>
      <c r="S1" s="152"/>
      <c r="T1" s="152"/>
      <c r="U1" s="152"/>
      <c r="V1" s="152"/>
      <c r="W1" s="59"/>
    </row>
    <row r="2" spans="1:23" ht="30.75" customHeight="1">
      <c r="A2" s="29">
        <v>1</v>
      </c>
      <c r="B2" s="152"/>
      <c r="C2" s="152"/>
      <c r="D2" s="152"/>
      <c r="E2" s="152"/>
      <c r="F2" s="152"/>
      <c r="G2" s="124" t="str">
        <f>IFERROR(VLOOKUP(LEFT($L2,1),コード!$A$1:$B$20,2,FALSE),"")</f>
        <v/>
      </c>
      <c r="H2" s="124"/>
      <c r="I2" s="124"/>
      <c r="J2" s="154"/>
      <c r="K2" s="154"/>
      <c r="L2" s="153"/>
      <c r="M2" s="153"/>
      <c r="N2" s="153"/>
      <c r="O2" s="153"/>
      <c r="P2" s="153"/>
      <c r="Q2" s="152"/>
      <c r="R2" s="152"/>
      <c r="S2" s="152"/>
      <c r="T2" s="152"/>
      <c r="U2" s="152"/>
      <c r="V2" s="152"/>
      <c r="W2" s="60" t="str">
        <f>MID($L2,4,1)</f>
        <v/>
      </c>
    </row>
    <row r="3" spans="1:23" ht="30.75" customHeight="1">
      <c r="A3" s="29">
        <v>2</v>
      </c>
      <c r="B3" s="152"/>
      <c r="C3" s="152"/>
      <c r="D3" s="152"/>
      <c r="E3" s="152"/>
      <c r="F3" s="152"/>
      <c r="G3" s="124" t="str">
        <f>IFERROR(VLOOKUP(LEFT($L3,1),コード!$A$1:$B$20,2,FALSE),"")</f>
        <v/>
      </c>
      <c r="H3" s="124"/>
      <c r="I3" s="124"/>
      <c r="J3" s="154"/>
      <c r="K3" s="154"/>
      <c r="L3" s="153"/>
      <c r="M3" s="153"/>
      <c r="N3" s="153"/>
      <c r="O3" s="153"/>
      <c r="P3" s="153"/>
      <c r="Q3" s="152"/>
      <c r="R3" s="152"/>
      <c r="S3" s="152"/>
      <c r="T3" s="152"/>
      <c r="U3" s="152"/>
      <c r="V3" s="152"/>
      <c r="W3" s="60" t="str">
        <f t="shared" ref="W3:W26" si="0">MID($L3,4,1)</f>
        <v/>
      </c>
    </row>
    <row r="4" spans="1:23" ht="30.75" customHeight="1">
      <c r="A4" s="29">
        <v>3</v>
      </c>
      <c r="B4" s="152"/>
      <c r="C4" s="152"/>
      <c r="D4" s="152"/>
      <c r="E4" s="152"/>
      <c r="F4" s="152"/>
      <c r="G4" s="124" t="str">
        <f>IFERROR(VLOOKUP(LEFT($L4,1),コード!$A$1:$B$20,2,FALSE),"")</f>
        <v/>
      </c>
      <c r="H4" s="124"/>
      <c r="I4" s="124"/>
      <c r="J4" s="154"/>
      <c r="K4" s="154"/>
      <c r="L4" s="153"/>
      <c r="M4" s="153"/>
      <c r="N4" s="153"/>
      <c r="O4" s="153"/>
      <c r="P4" s="153"/>
      <c r="Q4" s="152"/>
      <c r="R4" s="152"/>
      <c r="S4" s="152"/>
      <c r="T4" s="152"/>
      <c r="U4" s="152"/>
      <c r="V4" s="152"/>
      <c r="W4" s="60" t="str">
        <f t="shared" si="0"/>
        <v/>
      </c>
    </row>
    <row r="5" spans="1:23" ht="30.75" customHeight="1">
      <c r="A5" s="29">
        <v>4</v>
      </c>
      <c r="B5" s="152"/>
      <c r="C5" s="152"/>
      <c r="D5" s="152"/>
      <c r="E5" s="152"/>
      <c r="F5" s="152"/>
      <c r="G5" s="124" t="str">
        <f>IFERROR(VLOOKUP(LEFT($L5,1),コード!$A$1:$B$20,2,FALSE),"")</f>
        <v/>
      </c>
      <c r="H5" s="124"/>
      <c r="I5" s="124"/>
      <c r="J5" s="154"/>
      <c r="K5" s="154"/>
      <c r="L5" s="153"/>
      <c r="M5" s="153"/>
      <c r="N5" s="153"/>
      <c r="O5" s="153"/>
      <c r="P5" s="153"/>
      <c r="Q5" s="152"/>
      <c r="R5" s="152"/>
      <c r="S5" s="152"/>
      <c r="T5" s="152"/>
      <c r="U5" s="152"/>
      <c r="V5" s="152"/>
      <c r="W5" s="60" t="str">
        <f t="shared" si="0"/>
        <v/>
      </c>
    </row>
    <row r="6" spans="1:23" ht="30.75" customHeight="1">
      <c r="A6" s="29">
        <v>5</v>
      </c>
      <c r="B6" s="152"/>
      <c r="C6" s="152"/>
      <c r="D6" s="152"/>
      <c r="E6" s="152"/>
      <c r="F6" s="152"/>
      <c r="G6" s="124" t="str">
        <f>IFERROR(VLOOKUP(LEFT($L6,1),コード!$A$1:$B$20,2,FALSE),"")</f>
        <v/>
      </c>
      <c r="H6" s="124"/>
      <c r="I6" s="124"/>
      <c r="J6" s="154"/>
      <c r="K6" s="154"/>
      <c r="L6" s="153"/>
      <c r="M6" s="153"/>
      <c r="N6" s="153"/>
      <c r="O6" s="153"/>
      <c r="P6" s="153"/>
      <c r="Q6" s="152"/>
      <c r="R6" s="152"/>
      <c r="S6" s="152"/>
      <c r="T6" s="152"/>
      <c r="U6" s="152"/>
      <c r="V6" s="152"/>
      <c r="W6" s="60" t="str">
        <f t="shared" si="0"/>
        <v/>
      </c>
    </row>
    <row r="7" spans="1:23" ht="30.75" customHeight="1">
      <c r="A7" s="29">
        <v>6</v>
      </c>
      <c r="B7" s="152"/>
      <c r="C7" s="152"/>
      <c r="D7" s="152"/>
      <c r="E7" s="152"/>
      <c r="F7" s="152"/>
      <c r="G7" s="124" t="str">
        <f>IFERROR(VLOOKUP(LEFT($L7,1),コード!$A$1:$B$20,2,FALSE),"")</f>
        <v/>
      </c>
      <c r="H7" s="124"/>
      <c r="I7" s="124"/>
      <c r="J7" s="154"/>
      <c r="K7" s="154"/>
      <c r="L7" s="153"/>
      <c r="M7" s="153"/>
      <c r="N7" s="153"/>
      <c r="O7" s="153"/>
      <c r="P7" s="153"/>
      <c r="Q7" s="152"/>
      <c r="R7" s="152"/>
      <c r="S7" s="152"/>
      <c r="T7" s="152"/>
      <c r="U7" s="152"/>
      <c r="V7" s="152"/>
      <c r="W7" s="60" t="str">
        <f t="shared" si="0"/>
        <v/>
      </c>
    </row>
    <row r="8" spans="1:23" ht="30.75" customHeight="1">
      <c r="A8" s="29">
        <v>7</v>
      </c>
      <c r="B8" s="152"/>
      <c r="C8" s="152"/>
      <c r="D8" s="152"/>
      <c r="E8" s="152"/>
      <c r="F8" s="152"/>
      <c r="G8" s="124" t="str">
        <f>IFERROR(VLOOKUP(LEFT($L8,1),コード!$A$1:$B$20,2,FALSE),"")</f>
        <v/>
      </c>
      <c r="H8" s="124"/>
      <c r="I8" s="124"/>
      <c r="J8" s="154"/>
      <c r="K8" s="154"/>
      <c r="L8" s="153"/>
      <c r="M8" s="153"/>
      <c r="N8" s="153"/>
      <c r="O8" s="153"/>
      <c r="P8" s="153"/>
      <c r="Q8" s="152"/>
      <c r="R8" s="152"/>
      <c r="S8" s="152"/>
      <c r="T8" s="152"/>
      <c r="U8" s="152"/>
      <c r="V8" s="152"/>
      <c r="W8" s="60" t="str">
        <f t="shared" si="0"/>
        <v/>
      </c>
    </row>
    <row r="9" spans="1:23" ht="30.75" customHeight="1">
      <c r="A9" s="29">
        <v>8</v>
      </c>
      <c r="B9" s="152"/>
      <c r="C9" s="152"/>
      <c r="D9" s="152"/>
      <c r="E9" s="152"/>
      <c r="F9" s="152"/>
      <c r="G9" s="124" t="str">
        <f>IFERROR(VLOOKUP(LEFT($L9,1),コード!$A$1:$B$20,2,FALSE),"")</f>
        <v/>
      </c>
      <c r="H9" s="124"/>
      <c r="I9" s="124"/>
      <c r="J9" s="154"/>
      <c r="K9" s="154"/>
      <c r="L9" s="153"/>
      <c r="M9" s="153"/>
      <c r="N9" s="153"/>
      <c r="O9" s="153"/>
      <c r="P9" s="153"/>
      <c r="Q9" s="152"/>
      <c r="R9" s="152"/>
      <c r="S9" s="152"/>
      <c r="T9" s="152"/>
      <c r="U9" s="152"/>
      <c r="V9" s="152"/>
      <c r="W9" s="60" t="str">
        <f t="shared" si="0"/>
        <v/>
      </c>
    </row>
    <row r="10" spans="1:23" ht="30.75" customHeight="1">
      <c r="A10" s="29">
        <v>9</v>
      </c>
      <c r="B10" s="152"/>
      <c r="C10" s="152"/>
      <c r="D10" s="152"/>
      <c r="E10" s="152"/>
      <c r="F10" s="152"/>
      <c r="G10" s="124" t="str">
        <f>IFERROR(VLOOKUP(LEFT($L10,1),コード!$A$1:$B$20,2,FALSE),"")</f>
        <v/>
      </c>
      <c r="H10" s="124"/>
      <c r="I10" s="124"/>
      <c r="J10" s="154"/>
      <c r="K10" s="154"/>
      <c r="L10" s="153"/>
      <c r="M10" s="153"/>
      <c r="N10" s="153"/>
      <c r="O10" s="153"/>
      <c r="P10" s="153"/>
      <c r="Q10" s="152"/>
      <c r="R10" s="152"/>
      <c r="S10" s="152"/>
      <c r="T10" s="152"/>
      <c r="U10" s="152"/>
      <c r="V10" s="152"/>
      <c r="W10" s="60" t="str">
        <f t="shared" si="0"/>
        <v/>
      </c>
    </row>
    <row r="11" spans="1:23" ht="30.75" customHeight="1">
      <c r="A11" s="29">
        <v>10</v>
      </c>
      <c r="B11" s="152"/>
      <c r="C11" s="152"/>
      <c r="D11" s="152"/>
      <c r="E11" s="152"/>
      <c r="F11" s="152"/>
      <c r="G11" s="124" t="str">
        <f>IFERROR(VLOOKUP(LEFT($L11,1),コード!$A$1:$B$20,2,FALSE),"")</f>
        <v/>
      </c>
      <c r="H11" s="124"/>
      <c r="I11" s="124"/>
      <c r="J11" s="154"/>
      <c r="K11" s="154"/>
      <c r="L11" s="153"/>
      <c r="M11" s="153"/>
      <c r="N11" s="153"/>
      <c r="O11" s="153"/>
      <c r="P11" s="153"/>
      <c r="Q11" s="152"/>
      <c r="R11" s="152"/>
      <c r="S11" s="152"/>
      <c r="T11" s="152"/>
      <c r="U11" s="152"/>
      <c r="V11" s="152"/>
      <c r="W11" s="60" t="str">
        <f t="shared" si="0"/>
        <v/>
      </c>
    </row>
    <row r="12" spans="1:23" ht="30.75" customHeight="1">
      <c r="A12" s="29">
        <v>11</v>
      </c>
      <c r="B12" s="152"/>
      <c r="C12" s="152"/>
      <c r="D12" s="152"/>
      <c r="E12" s="152"/>
      <c r="F12" s="152"/>
      <c r="G12" s="124" t="str">
        <f>IFERROR(VLOOKUP(LEFT($L12,1),コード!$A$1:$B$20,2,FALSE),"")</f>
        <v/>
      </c>
      <c r="H12" s="124"/>
      <c r="I12" s="124"/>
      <c r="J12" s="154"/>
      <c r="K12" s="154"/>
      <c r="L12" s="153"/>
      <c r="M12" s="153"/>
      <c r="N12" s="153"/>
      <c r="O12" s="153"/>
      <c r="P12" s="153"/>
      <c r="Q12" s="152"/>
      <c r="R12" s="152"/>
      <c r="S12" s="152"/>
      <c r="T12" s="152"/>
      <c r="U12" s="152"/>
      <c r="V12" s="152"/>
      <c r="W12" s="60" t="str">
        <f t="shared" si="0"/>
        <v/>
      </c>
    </row>
    <row r="13" spans="1:23" ht="30.75" customHeight="1">
      <c r="A13" s="29">
        <v>12</v>
      </c>
      <c r="B13" s="152"/>
      <c r="C13" s="152"/>
      <c r="D13" s="152"/>
      <c r="E13" s="152"/>
      <c r="F13" s="152"/>
      <c r="G13" s="124" t="str">
        <f>IFERROR(VLOOKUP(LEFT($L13,1),コード!$A$1:$B$20,2,FALSE),"")</f>
        <v/>
      </c>
      <c r="H13" s="124"/>
      <c r="I13" s="124"/>
      <c r="J13" s="154"/>
      <c r="K13" s="154"/>
      <c r="L13" s="153"/>
      <c r="M13" s="153"/>
      <c r="N13" s="153"/>
      <c r="O13" s="153"/>
      <c r="P13" s="153"/>
      <c r="Q13" s="152"/>
      <c r="R13" s="152"/>
      <c r="S13" s="152"/>
      <c r="T13" s="152"/>
      <c r="U13" s="152"/>
      <c r="V13" s="152"/>
      <c r="W13" s="60" t="str">
        <f t="shared" si="0"/>
        <v/>
      </c>
    </row>
    <row r="14" spans="1:23" ht="30.75" customHeight="1">
      <c r="A14" s="29">
        <v>13</v>
      </c>
      <c r="B14" s="152"/>
      <c r="C14" s="152"/>
      <c r="D14" s="152"/>
      <c r="E14" s="152"/>
      <c r="F14" s="152"/>
      <c r="G14" s="124" t="str">
        <f>IFERROR(VLOOKUP(LEFT($L14,1),コード!$A$1:$B$20,2,FALSE),"")</f>
        <v/>
      </c>
      <c r="H14" s="124"/>
      <c r="I14" s="124"/>
      <c r="J14" s="154"/>
      <c r="K14" s="154"/>
      <c r="L14" s="153"/>
      <c r="M14" s="153"/>
      <c r="N14" s="153"/>
      <c r="O14" s="153"/>
      <c r="P14" s="153"/>
      <c r="Q14" s="152"/>
      <c r="R14" s="152"/>
      <c r="S14" s="152"/>
      <c r="T14" s="152"/>
      <c r="U14" s="152"/>
      <c r="V14" s="152"/>
      <c r="W14" s="60" t="str">
        <f t="shared" si="0"/>
        <v/>
      </c>
    </row>
    <row r="15" spans="1:23" ht="30.75" customHeight="1">
      <c r="A15" s="29">
        <v>14</v>
      </c>
      <c r="B15" s="152"/>
      <c r="C15" s="152"/>
      <c r="D15" s="152"/>
      <c r="E15" s="152"/>
      <c r="F15" s="152"/>
      <c r="G15" s="124" t="str">
        <f>IFERROR(VLOOKUP(LEFT($L15,1),コード!$A$1:$B$20,2,FALSE),"")</f>
        <v/>
      </c>
      <c r="H15" s="124"/>
      <c r="I15" s="124"/>
      <c r="J15" s="154"/>
      <c r="K15" s="154"/>
      <c r="L15" s="153"/>
      <c r="M15" s="153"/>
      <c r="N15" s="153"/>
      <c r="O15" s="153"/>
      <c r="P15" s="153"/>
      <c r="Q15" s="152"/>
      <c r="R15" s="152"/>
      <c r="S15" s="152"/>
      <c r="T15" s="152"/>
      <c r="U15" s="152"/>
      <c r="V15" s="152"/>
      <c r="W15" s="60" t="str">
        <f t="shared" si="0"/>
        <v/>
      </c>
    </row>
    <row r="16" spans="1:23" ht="30.75" customHeight="1">
      <c r="A16" s="29">
        <v>15</v>
      </c>
      <c r="B16" s="152"/>
      <c r="C16" s="152"/>
      <c r="D16" s="152"/>
      <c r="E16" s="152"/>
      <c r="F16" s="152"/>
      <c r="G16" s="124" t="str">
        <f>IFERROR(VLOOKUP(LEFT($L16,1),コード!$A$1:$B$20,2,FALSE),"")</f>
        <v/>
      </c>
      <c r="H16" s="124"/>
      <c r="I16" s="124"/>
      <c r="J16" s="154"/>
      <c r="K16" s="154"/>
      <c r="L16" s="153"/>
      <c r="M16" s="153"/>
      <c r="N16" s="153"/>
      <c r="O16" s="153"/>
      <c r="P16" s="153"/>
      <c r="Q16" s="152"/>
      <c r="R16" s="152"/>
      <c r="S16" s="152"/>
      <c r="T16" s="152"/>
      <c r="U16" s="152"/>
      <c r="V16" s="152"/>
      <c r="W16" s="60" t="str">
        <f t="shared" si="0"/>
        <v/>
      </c>
    </row>
    <row r="17" spans="1:23" ht="30.75" customHeight="1">
      <c r="A17" s="29">
        <v>16</v>
      </c>
      <c r="B17" s="152"/>
      <c r="C17" s="152"/>
      <c r="D17" s="152"/>
      <c r="E17" s="152"/>
      <c r="F17" s="152"/>
      <c r="G17" s="124" t="str">
        <f>IFERROR(VLOOKUP(LEFT($L17,1),コード!$A$1:$B$20,2,FALSE),"")</f>
        <v/>
      </c>
      <c r="H17" s="124"/>
      <c r="I17" s="124"/>
      <c r="J17" s="154"/>
      <c r="K17" s="154"/>
      <c r="L17" s="153"/>
      <c r="M17" s="153"/>
      <c r="N17" s="153"/>
      <c r="O17" s="153"/>
      <c r="P17" s="153"/>
      <c r="Q17" s="152"/>
      <c r="R17" s="152"/>
      <c r="S17" s="152"/>
      <c r="T17" s="152"/>
      <c r="U17" s="152"/>
      <c r="V17" s="152"/>
      <c r="W17" s="60" t="str">
        <f t="shared" si="0"/>
        <v/>
      </c>
    </row>
    <row r="18" spans="1:23" ht="30.75" customHeight="1">
      <c r="A18" s="29">
        <v>17</v>
      </c>
      <c r="B18" s="152"/>
      <c r="C18" s="152"/>
      <c r="D18" s="152"/>
      <c r="E18" s="152"/>
      <c r="F18" s="152"/>
      <c r="G18" s="124" t="str">
        <f>IFERROR(VLOOKUP(LEFT($L18,1),コード!$A$1:$B$20,2,FALSE),"")</f>
        <v/>
      </c>
      <c r="H18" s="124"/>
      <c r="I18" s="124"/>
      <c r="J18" s="154"/>
      <c r="K18" s="154"/>
      <c r="L18" s="153"/>
      <c r="M18" s="153"/>
      <c r="N18" s="153"/>
      <c r="O18" s="153"/>
      <c r="P18" s="153"/>
      <c r="Q18" s="152"/>
      <c r="R18" s="152"/>
      <c r="S18" s="152"/>
      <c r="T18" s="152"/>
      <c r="U18" s="152"/>
      <c r="V18" s="152"/>
      <c r="W18" s="60" t="str">
        <f t="shared" si="0"/>
        <v/>
      </c>
    </row>
    <row r="19" spans="1:23" ht="30.75" customHeight="1">
      <c r="A19" s="29">
        <v>18</v>
      </c>
      <c r="B19" s="152"/>
      <c r="C19" s="152"/>
      <c r="D19" s="152"/>
      <c r="E19" s="152"/>
      <c r="F19" s="152"/>
      <c r="G19" s="124" t="str">
        <f>IFERROR(VLOOKUP(LEFT($L19,1),コード!$A$1:$B$20,2,FALSE),"")</f>
        <v/>
      </c>
      <c r="H19" s="124"/>
      <c r="I19" s="124"/>
      <c r="J19" s="154"/>
      <c r="K19" s="154"/>
      <c r="L19" s="153"/>
      <c r="M19" s="153"/>
      <c r="N19" s="153"/>
      <c r="O19" s="153"/>
      <c r="P19" s="153"/>
      <c r="Q19" s="152"/>
      <c r="R19" s="152"/>
      <c r="S19" s="152"/>
      <c r="T19" s="152"/>
      <c r="U19" s="152"/>
      <c r="V19" s="152"/>
      <c r="W19" s="60" t="str">
        <f t="shared" si="0"/>
        <v/>
      </c>
    </row>
    <row r="20" spans="1:23" ht="30.75" customHeight="1">
      <c r="A20" s="29">
        <v>19</v>
      </c>
      <c r="B20" s="152"/>
      <c r="C20" s="152"/>
      <c r="D20" s="152"/>
      <c r="E20" s="152"/>
      <c r="F20" s="152"/>
      <c r="G20" s="124" t="str">
        <f>IFERROR(VLOOKUP(LEFT($L20,1),コード!$A$1:$B$20,2,FALSE),"")</f>
        <v/>
      </c>
      <c r="H20" s="124"/>
      <c r="I20" s="124"/>
      <c r="J20" s="154"/>
      <c r="K20" s="154"/>
      <c r="L20" s="153"/>
      <c r="M20" s="153"/>
      <c r="N20" s="153"/>
      <c r="O20" s="153"/>
      <c r="P20" s="153"/>
      <c r="Q20" s="152"/>
      <c r="R20" s="152"/>
      <c r="S20" s="152"/>
      <c r="T20" s="152"/>
      <c r="U20" s="152"/>
      <c r="V20" s="152"/>
      <c r="W20" s="60" t="str">
        <f t="shared" si="0"/>
        <v/>
      </c>
    </row>
    <row r="21" spans="1:23" ht="30.75" customHeight="1">
      <c r="A21" s="29">
        <v>20</v>
      </c>
      <c r="B21" s="152"/>
      <c r="C21" s="152"/>
      <c r="D21" s="152"/>
      <c r="E21" s="152"/>
      <c r="F21" s="152"/>
      <c r="G21" s="124" t="str">
        <f>IFERROR(VLOOKUP(LEFT($L21,1),コード!$A$1:$B$20,2,FALSE),"")</f>
        <v/>
      </c>
      <c r="H21" s="124"/>
      <c r="I21" s="124"/>
      <c r="J21" s="154"/>
      <c r="K21" s="154"/>
      <c r="L21" s="153"/>
      <c r="M21" s="153"/>
      <c r="N21" s="153"/>
      <c r="O21" s="153"/>
      <c r="P21" s="153"/>
      <c r="Q21" s="152"/>
      <c r="R21" s="152"/>
      <c r="S21" s="152"/>
      <c r="T21" s="152"/>
      <c r="U21" s="152"/>
      <c r="V21" s="152"/>
      <c r="W21" s="60" t="str">
        <f t="shared" si="0"/>
        <v/>
      </c>
    </row>
    <row r="22" spans="1:23" ht="30.75" customHeight="1">
      <c r="A22" s="29">
        <v>21</v>
      </c>
      <c r="B22" s="152"/>
      <c r="C22" s="152"/>
      <c r="D22" s="152"/>
      <c r="E22" s="152"/>
      <c r="F22" s="152"/>
      <c r="G22" s="124" t="str">
        <f>IFERROR(VLOOKUP(LEFT($L22,1),コード!$A$1:$B$20,2,FALSE),"")</f>
        <v/>
      </c>
      <c r="H22" s="124"/>
      <c r="I22" s="124"/>
      <c r="J22" s="154"/>
      <c r="K22" s="154"/>
      <c r="L22" s="153"/>
      <c r="M22" s="153"/>
      <c r="N22" s="153"/>
      <c r="O22" s="153"/>
      <c r="P22" s="153"/>
      <c r="Q22" s="152"/>
      <c r="R22" s="152"/>
      <c r="S22" s="152"/>
      <c r="T22" s="152"/>
      <c r="U22" s="152"/>
      <c r="V22" s="152"/>
      <c r="W22" s="60" t="str">
        <f t="shared" si="0"/>
        <v/>
      </c>
    </row>
    <row r="23" spans="1:23" ht="30.75" customHeight="1">
      <c r="A23" s="29">
        <v>22</v>
      </c>
      <c r="B23" s="152"/>
      <c r="C23" s="152"/>
      <c r="D23" s="152"/>
      <c r="E23" s="152"/>
      <c r="F23" s="152"/>
      <c r="G23" s="124" t="str">
        <f>IFERROR(VLOOKUP(LEFT($L23,1),コード!$A$1:$B$20,2,FALSE),"")</f>
        <v/>
      </c>
      <c r="H23" s="124"/>
      <c r="I23" s="124"/>
      <c r="J23" s="154"/>
      <c r="K23" s="154"/>
      <c r="L23" s="153"/>
      <c r="M23" s="153"/>
      <c r="N23" s="153"/>
      <c r="O23" s="153"/>
      <c r="P23" s="153"/>
      <c r="Q23" s="152"/>
      <c r="R23" s="152"/>
      <c r="S23" s="152"/>
      <c r="T23" s="152"/>
      <c r="U23" s="152"/>
      <c r="V23" s="152"/>
      <c r="W23" s="60" t="str">
        <f t="shared" si="0"/>
        <v/>
      </c>
    </row>
    <row r="24" spans="1:23" ht="30.75" customHeight="1">
      <c r="A24" s="29">
        <v>23</v>
      </c>
      <c r="B24" s="152"/>
      <c r="C24" s="152"/>
      <c r="D24" s="152"/>
      <c r="E24" s="152"/>
      <c r="F24" s="152"/>
      <c r="G24" s="124" t="str">
        <f>IFERROR(VLOOKUP(LEFT($L24,1),コード!$A$1:$B$20,2,FALSE),"")</f>
        <v/>
      </c>
      <c r="H24" s="124"/>
      <c r="I24" s="124"/>
      <c r="J24" s="154"/>
      <c r="K24" s="154"/>
      <c r="L24" s="153"/>
      <c r="M24" s="153"/>
      <c r="N24" s="153"/>
      <c r="O24" s="153"/>
      <c r="P24" s="153"/>
      <c r="Q24" s="152"/>
      <c r="R24" s="152"/>
      <c r="S24" s="152"/>
      <c r="T24" s="152"/>
      <c r="U24" s="152"/>
      <c r="V24" s="152"/>
      <c r="W24" s="60" t="str">
        <f t="shared" si="0"/>
        <v/>
      </c>
    </row>
    <row r="25" spans="1:23" ht="30.75" customHeight="1">
      <c r="A25" s="29">
        <v>24</v>
      </c>
      <c r="B25" s="152"/>
      <c r="C25" s="152"/>
      <c r="D25" s="152"/>
      <c r="E25" s="152"/>
      <c r="F25" s="152"/>
      <c r="G25" s="124" t="str">
        <f>IFERROR(VLOOKUP(LEFT($L25,1),コード!$A$1:$B$20,2,FALSE),"")</f>
        <v/>
      </c>
      <c r="H25" s="124"/>
      <c r="I25" s="124"/>
      <c r="J25" s="154"/>
      <c r="K25" s="154"/>
      <c r="L25" s="153"/>
      <c r="M25" s="153"/>
      <c r="N25" s="153"/>
      <c r="O25" s="153"/>
      <c r="P25" s="153"/>
      <c r="Q25" s="152"/>
      <c r="R25" s="152"/>
      <c r="S25" s="152"/>
      <c r="T25" s="152"/>
      <c r="U25" s="152"/>
      <c r="V25" s="152"/>
      <c r="W25" s="60" t="str">
        <f t="shared" si="0"/>
        <v/>
      </c>
    </row>
    <row r="26" spans="1:23" ht="30.75" customHeight="1">
      <c r="A26" s="29">
        <v>25</v>
      </c>
      <c r="B26" s="152"/>
      <c r="C26" s="152"/>
      <c r="D26" s="152"/>
      <c r="E26" s="152"/>
      <c r="F26" s="152"/>
      <c r="G26" s="124" t="str">
        <f>IFERROR(VLOOKUP(LEFT($L26,1),コード!$A$1:$B$20,2,FALSE),"")</f>
        <v/>
      </c>
      <c r="H26" s="124"/>
      <c r="I26" s="124"/>
      <c r="J26" s="154"/>
      <c r="K26" s="154"/>
      <c r="L26" s="153"/>
      <c r="M26" s="153"/>
      <c r="N26" s="153"/>
      <c r="O26" s="153"/>
      <c r="P26" s="153"/>
      <c r="Q26" s="152"/>
      <c r="R26" s="152"/>
      <c r="S26" s="152"/>
      <c r="T26" s="152"/>
      <c r="U26" s="152"/>
      <c r="V26" s="152"/>
      <c r="W26" s="60" t="str">
        <f t="shared" si="0"/>
        <v/>
      </c>
    </row>
    <row r="27" spans="1:23" ht="30.75" customHeight="1">
      <c r="A27" s="29" t="s">
        <v>47</v>
      </c>
      <c r="B27" s="152" t="s">
        <v>48</v>
      </c>
      <c r="C27" s="152"/>
      <c r="D27" s="152"/>
      <c r="E27" s="152"/>
      <c r="F27" s="152"/>
      <c r="G27" s="155" t="s">
        <v>274</v>
      </c>
      <c r="H27" s="155"/>
      <c r="I27" s="155"/>
      <c r="J27" s="154" t="s">
        <v>279</v>
      </c>
      <c r="K27" s="154"/>
      <c r="L27" s="153" t="s">
        <v>45</v>
      </c>
      <c r="M27" s="153"/>
      <c r="N27" s="153"/>
      <c r="O27" s="153"/>
      <c r="P27" s="153"/>
      <c r="Q27" s="152" t="s">
        <v>46</v>
      </c>
      <c r="R27" s="152"/>
      <c r="S27" s="152"/>
      <c r="T27" s="152"/>
      <c r="U27" s="152"/>
      <c r="V27" s="152"/>
    </row>
    <row r="28" spans="1:23" ht="30.75" customHeight="1">
      <c r="A28" s="29">
        <v>26</v>
      </c>
      <c r="B28" s="152"/>
      <c r="C28" s="152"/>
      <c r="D28" s="152"/>
      <c r="E28" s="152"/>
      <c r="F28" s="152"/>
      <c r="G28" s="124" t="str">
        <f>IFERROR(VLOOKUP(LEFT($L28,1),コード!$A$1:$B$20,2,FALSE),"")</f>
        <v/>
      </c>
      <c r="H28" s="124"/>
      <c r="I28" s="124"/>
      <c r="J28" s="154"/>
      <c r="K28" s="154"/>
      <c r="L28" s="153"/>
      <c r="M28" s="153"/>
      <c r="N28" s="153"/>
      <c r="O28" s="153"/>
      <c r="P28" s="153"/>
      <c r="Q28" s="152"/>
      <c r="R28" s="152"/>
      <c r="S28" s="152"/>
      <c r="T28" s="152"/>
      <c r="U28" s="152"/>
      <c r="V28" s="152"/>
      <c r="W28" s="61" t="str">
        <f>MID($L28,4,1)</f>
        <v/>
      </c>
    </row>
    <row r="29" spans="1:23" ht="30.75" customHeight="1">
      <c r="A29" s="29">
        <v>27</v>
      </c>
      <c r="B29" s="152"/>
      <c r="C29" s="152"/>
      <c r="D29" s="152"/>
      <c r="E29" s="152"/>
      <c r="F29" s="152"/>
      <c r="G29" s="124" t="str">
        <f>IFERROR(VLOOKUP(LEFT($L29,1),コード!$A$1:$B$20,2,FALSE),"")</f>
        <v/>
      </c>
      <c r="H29" s="124"/>
      <c r="I29" s="124"/>
      <c r="J29" s="154"/>
      <c r="K29" s="154"/>
      <c r="L29" s="153"/>
      <c r="M29" s="153"/>
      <c r="N29" s="153"/>
      <c r="O29" s="153"/>
      <c r="P29" s="153"/>
      <c r="Q29" s="152"/>
      <c r="R29" s="152"/>
      <c r="S29" s="152"/>
      <c r="T29" s="152"/>
      <c r="U29" s="152"/>
      <c r="V29" s="152"/>
      <c r="W29" s="61" t="str">
        <f t="shared" ref="W29:W52" si="1">MID($L29,4,1)</f>
        <v/>
      </c>
    </row>
    <row r="30" spans="1:23" ht="30.75" customHeight="1">
      <c r="A30" s="29">
        <v>28</v>
      </c>
      <c r="B30" s="152"/>
      <c r="C30" s="152"/>
      <c r="D30" s="152"/>
      <c r="E30" s="152"/>
      <c r="F30" s="152"/>
      <c r="G30" s="124" t="str">
        <f>IFERROR(VLOOKUP(LEFT($L30,1),コード!$A$1:$B$20,2,FALSE),"")</f>
        <v/>
      </c>
      <c r="H30" s="124"/>
      <c r="I30" s="124"/>
      <c r="J30" s="154"/>
      <c r="K30" s="154"/>
      <c r="L30" s="153"/>
      <c r="M30" s="153"/>
      <c r="N30" s="153"/>
      <c r="O30" s="153"/>
      <c r="P30" s="153"/>
      <c r="Q30" s="152"/>
      <c r="R30" s="152"/>
      <c r="S30" s="152"/>
      <c r="T30" s="152"/>
      <c r="U30" s="152"/>
      <c r="V30" s="152"/>
      <c r="W30" s="61" t="str">
        <f t="shared" si="1"/>
        <v/>
      </c>
    </row>
    <row r="31" spans="1:23" ht="30.75" customHeight="1">
      <c r="A31" s="29">
        <v>29</v>
      </c>
      <c r="B31" s="152"/>
      <c r="C31" s="152"/>
      <c r="D31" s="152"/>
      <c r="E31" s="152"/>
      <c r="F31" s="152"/>
      <c r="G31" s="124" t="str">
        <f>IFERROR(VLOOKUP(LEFT($L31,1),コード!$A$1:$B$20,2,FALSE),"")</f>
        <v/>
      </c>
      <c r="H31" s="124"/>
      <c r="I31" s="124"/>
      <c r="J31" s="154"/>
      <c r="K31" s="154"/>
      <c r="L31" s="153"/>
      <c r="M31" s="153"/>
      <c r="N31" s="153"/>
      <c r="O31" s="153"/>
      <c r="P31" s="153"/>
      <c r="Q31" s="152"/>
      <c r="R31" s="152"/>
      <c r="S31" s="152"/>
      <c r="T31" s="152"/>
      <c r="U31" s="152"/>
      <c r="V31" s="152"/>
      <c r="W31" s="61" t="str">
        <f t="shared" si="1"/>
        <v/>
      </c>
    </row>
    <row r="32" spans="1:23" ht="30.75" customHeight="1">
      <c r="A32" s="29">
        <v>30</v>
      </c>
      <c r="B32" s="152"/>
      <c r="C32" s="152"/>
      <c r="D32" s="152"/>
      <c r="E32" s="152"/>
      <c r="F32" s="152"/>
      <c r="G32" s="124" t="str">
        <f>IFERROR(VLOOKUP(LEFT($L32,1),コード!$A$1:$B$20,2,FALSE),"")</f>
        <v/>
      </c>
      <c r="H32" s="124"/>
      <c r="I32" s="124"/>
      <c r="J32" s="154"/>
      <c r="K32" s="154"/>
      <c r="L32" s="153"/>
      <c r="M32" s="153"/>
      <c r="N32" s="153"/>
      <c r="O32" s="153"/>
      <c r="P32" s="153"/>
      <c r="Q32" s="152"/>
      <c r="R32" s="152"/>
      <c r="S32" s="152"/>
      <c r="T32" s="152"/>
      <c r="U32" s="152"/>
      <c r="V32" s="152"/>
      <c r="W32" s="61" t="str">
        <f t="shared" si="1"/>
        <v/>
      </c>
    </row>
    <row r="33" spans="1:23" ht="30.75" customHeight="1">
      <c r="A33" s="29">
        <v>31</v>
      </c>
      <c r="B33" s="152"/>
      <c r="C33" s="152"/>
      <c r="D33" s="152"/>
      <c r="E33" s="152"/>
      <c r="F33" s="152"/>
      <c r="G33" s="124" t="str">
        <f>IFERROR(VLOOKUP(LEFT($L33,1),コード!$A$1:$B$20,2,FALSE),"")</f>
        <v/>
      </c>
      <c r="H33" s="124"/>
      <c r="I33" s="124"/>
      <c r="J33" s="154"/>
      <c r="K33" s="154"/>
      <c r="L33" s="153"/>
      <c r="M33" s="153"/>
      <c r="N33" s="153"/>
      <c r="O33" s="153"/>
      <c r="P33" s="153"/>
      <c r="Q33" s="152"/>
      <c r="R33" s="152"/>
      <c r="S33" s="152"/>
      <c r="T33" s="152"/>
      <c r="U33" s="152"/>
      <c r="V33" s="152"/>
      <c r="W33" s="61" t="str">
        <f t="shared" si="1"/>
        <v/>
      </c>
    </row>
    <row r="34" spans="1:23" ht="30.75" customHeight="1">
      <c r="A34" s="29">
        <v>32</v>
      </c>
      <c r="B34" s="152"/>
      <c r="C34" s="152"/>
      <c r="D34" s="152"/>
      <c r="E34" s="152"/>
      <c r="F34" s="152"/>
      <c r="G34" s="124" t="str">
        <f>IFERROR(VLOOKUP(LEFT($L34,1),コード!$A$1:$B$20,2,FALSE),"")</f>
        <v/>
      </c>
      <c r="H34" s="124"/>
      <c r="I34" s="124"/>
      <c r="J34" s="154"/>
      <c r="K34" s="154"/>
      <c r="L34" s="153"/>
      <c r="M34" s="153"/>
      <c r="N34" s="153"/>
      <c r="O34" s="153"/>
      <c r="P34" s="153"/>
      <c r="Q34" s="152"/>
      <c r="R34" s="152"/>
      <c r="S34" s="152"/>
      <c r="T34" s="152"/>
      <c r="U34" s="152"/>
      <c r="V34" s="152"/>
      <c r="W34" s="61" t="str">
        <f t="shared" si="1"/>
        <v/>
      </c>
    </row>
    <row r="35" spans="1:23" ht="30.75" customHeight="1">
      <c r="A35" s="29">
        <v>33</v>
      </c>
      <c r="B35" s="152"/>
      <c r="C35" s="152"/>
      <c r="D35" s="152"/>
      <c r="E35" s="152"/>
      <c r="F35" s="152"/>
      <c r="G35" s="124" t="str">
        <f>IFERROR(VLOOKUP(LEFT($L35,1),コード!$A$1:$B$20,2,FALSE),"")</f>
        <v/>
      </c>
      <c r="H35" s="124"/>
      <c r="I35" s="124"/>
      <c r="J35" s="154"/>
      <c r="K35" s="154"/>
      <c r="L35" s="153"/>
      <c r="M35" s="153"/>
      <c r="N35" s="153"/>
      <c r="O35" s="153"/>
      <c r="P35" s="153"/>
      <c r="Q35" s="152"/>
      <c r="R35" s="152"/>
      <c r="S35" s="152"/>
      <c r="T35" s="152"/>
      <c r="U35" s="152"/>
      <c r="V35" s="152"/>
      <c r="W35" s="61" t="str">
        <f t="shared" si="1"/>
        <v/>
      </c>
    </row>
    <row r="36" spans="1:23" ht="30.75" customHeight="1">
      <c r="A36" s="29">
        <v>34</v>
      </c>
      <c r="B36" s="152"/>
      <c r="C36" s="152"/>
      <c r="D36" s="152"/>
      <c r="E36" s="152"/>
      <c r="F36" s="152"/>
      <c r="G36" s="124" t="str">
        <f>IFERROR(VLOOKUP(LEFT($L36,1),コード!$A$1:$B$20,2,FALSE),"")</f>
        <v/>
      </c>
      <c r="H36" s="124"/>
      <c r="I36" s="124"/>
      <c r="J36" s="154"/>
      <c r="K36" s="154"/>
      <c r="L36" s="153"/>
      <c r="M36" s="153"/>
      <c r="N36" s="153"/>
      <c r="O36" s="153"/>
      <c r="P36" s="153"/>
      <c r="Q36" s="152"/>
      <c r="R36" s="152"/>
      <c r="S36" s="152"/>
      <c r="T36" s="152"/>
      <c r="U36" s="152"/>
      <c r="V36" s="152"/>
      <c r="W36" s="61" t="str">
        <f t="shared" si="1"/>
        <v/>
      </c>
    </row>
    <row r="37" spans="1:23" ht="30.75" customHeight="1">
      <c r="A37" s="29">
        <v>35</v>
      </c>
      <c r="B37" s="152"/>
      <c r="C37" s="152"/>
      <c r="D37" s="152"/>
      <c r="E37" s="152"/>
      <c r="F37" s="152"/>
      <c r="G37" s="124" t="str">
        <f>IFERROR(VLOOKUP(LEFT($L37,1),コード!$A$1:$B$20,2,FALSE),"")</f>
        <v/>
      </c>
      <c r="H37" s="124"/>
      <c r="I37" s="124"/>
      <c r="J37" s="154"/>
      <c r="K37" s="154"/>
      <c r="L37" s="153"/>
      <c r="M37" s="153"/>
      <c r="N37" s="153"/>
      <c r="O37" s="153"/>
      <c r="P37" s="153"/>
      <c r="Q37" s="152"/>
      <c r="R37" s="152"/>
      <c r="S37" s="152"/>
      <c r="T37" s="152"/>
      <c r="U37" s="152"/>
      <c r="V37" s="152"/>
      <c r="W37" s="61" t="str">
        <f t="shared" si="1"/>
        <v/>
      </c>
    </row>
    <row r="38" spans="1:23" ht="30.75" customHeight="1">
      <c r="A38" s="29">
        <v>36</v>
      </c>
      <c r="B38" s="152"/>
      <c r="C38" s="152"/>
      <c r="D38" s="152"/>
      <c r="E38" s="152"/>
      <c r="F38" s="152"/>
      <c r="G38" s="124" t="str">
        <f>IFERROR(VLOOKUP(LEFT($L38,1),コード!$A$1:$B$20,2,FALSE),"")</f>
        <v/>
      </c>
      <c r="H38" s="124"/>
      <c r="I38" s="124"/>
      <c r="J38" s="154"/>
      <c r="K38" s="154"/>
      <c r="L38" s="153"/>
      <c r="M38" s="153"/>
      <c r="N38" s="153"/>
      <c r="O38" s="153"/>
      <c r="P38" s="153"/>
      <c r="Q38" s="152"/>
      <c r="R38" s="152"/>
      <c r="S38" s="152"/>
      <c r="T38" s="152"/>
      <c r="U38" s="152"/>
      <c r="V38" s="152"/>
      <c r="W38" s="61" t="str">
        <f t="shared" si="1"/>
        <v/>
      </c>
    </row>
    <row r="39" spans="1:23" ht="30.75" customHeight="1">
      <c r="A39" s="29">
        <v>37</v>
      </c>
      <c r="B39" s="152"/>
      <c r="C39" s="152"/>
      <c r="D39" s="152"/>
      <c r="E39" s="152"/>
      <c r="F39" s="152"/>
      <c r="G39" s="124" t="str">
        <f>IFERROR(VLOOKUP(LEFT($L39,1),コード!$A$1:$B$20,2,FALSE),"")</f>
        <v/>
      </c>
      <c r="H39" s="124"/>
      <c r="I39" s="124"/>
      <c r="J39" s="154"/>
      <c r="K39" s="154"/>
      <c r="L39" s="153"/>
      <c r="M39" s="153"/>
      <c r="N39" s="153"/>
      <c r="O39" s="153"/>
      <c r="P39" s="153"/>
      <c r="Q39" s="152"/>
      <c r="R39" s="152"/>
      <c r="S39" s="152"/>
      <c r="T39" s="152"/>
      <c r="U39" s="152"/>
      <c r="V39" s="152"/>
      <c r="W39" s="61" t="str">
        <f t="shared" si="1"/>
        <v/>
      </c>
    </row>
    <row r="40" spans="1:23" ht="30.75" customHeight="1">
      <c r="A40" s="29">
        <v>38</v>
      </c>
      <c r="B40" s="152"/>
      <c r="C40" s="152"/>
      <c r="D40" s="152"/>
      <c r="E40" s="152"/>
      <c r="F40" s="152"/>
      <c r="G40" s="124" t="str">
        <f>IFERROR(VLOOKUP(LEFT($L40,1),コード!$A$1:$B$20,2,FALSE),"")</f>
        <v/>
      </c>
      <c r="H40" s="124"/>
      <c r="I40" s="124"/>
      <c r="J40" s="154"/>
      <c r="K40" s="154"/>
      <c r="L40" s="153"/>
      <c r="M40" s="153"/>
      <c r="N40" s="153"/>
      <c r="O40" s="153"/>
      <c r="P40" s="153"/>
      <c r="Q40" s="152"/>
      <c r="R40" s="152"/>
      <c r="S40" s="152"/>
      <c r="T40" s="152"/>
      <c r="U40" s="152"/>
      <c r="V40" s="152"/>
      <c r="W40" s="61" t="str">
        <f t="shared" si="1"/>
        <v/>
      </c>
    </row>
    <row r="41" spans="1:23" ht="30.75" customHeight="1">
      <c r="A41" s="29">
        <v>39</v>
      </c>
      <c r="B41" s="152"/>
      <c r="C41" s="152"/>
      <c r="D41" s="152"/>
      <c r="E41" s="152"/>
      <c r="F41" s="152"/>
      <c r="G41" s="124" t="str">
        <f>IFERROR(VLOOKUP(LEFT($L41,1),コード!$A$1:$B$20,2,FALSE),"")</f>
        <v/>
      </c>
      <c r="H41" s="124"/>
      <c r="I41" s="124"/>
      <c r="J41" s="154"/>
      <c r="K41" s="154"/>
      <c r="L41" s="153"/>
      <c r="M41" s="153"/>
      <c r="N41" s="153"/>
      <c r="O41" s="153"/>
      <c r="P41" s="153"/>
      <c r="Q41" s="152"/>
      <c r="R41" s="152"/>
      <c r="S41" s="152"/>
      <c r="T41" s="152"/>
      <c r="U41" s="152"/>
      <c r="V41" s="152"/>
      <c r="W41" s="61" t="str">
        <f t="shared" si="1"/>
        <v/>
      </c>
    </row>
    <row r="42" spans="1:23" ht="30.75" customHeight="1">
      <c r="A42" s="29">
        <v>40</v>
      </c>
      <c r="B42" s="152"/>
      <c r="C42" s="152"/>
      <c r="D42" s="152"/>
      <c r="E42" s="152"/>
      <c r="F42" s="152"/>
      <c r="G42" s="124" t="str">
        <f>IFERROR(VLOOKUP(LEFT($L42,1),コード!$A$1:$B$20,2,FALSE),"")</f>
        <v/>
      </c>
      <c r="H42" s="124"/>
      <c r="I42" s="124"/>
      <c r="J42" s="154"/>
      <c r="K42" s="154"/>
      <c r="L42" s="153"/>
      <c r="M42" s="153"/>
      <c r="N42" s="153"/>
      <c r="O42" s="153"/>
      <c r="P42" s="153"/>
      <c r="Q42" s="152"/>
      <c r="R42" s="152"/>
      <c r="S42" s="152"/>
      <c r="T42" s="152"/>
      <c r="U42" s="152"/>
      <c r="V42" s="152"/>
      <c r="W42" s="61" t="str">
        <f t="shared" si="1"/>
        <v/>
      </c>
    </row>
    <row r="43" spans="1:23" ht="30.75" customHeight="1">
      <c r="A43" s="29">
        <v>41</v>
      </c>
      <c r="B43" s="152"/>
      <c r="C43" s="152"/>
      <c r="D43" s="152"/>
      <c r="E43" s="152"/>
      <c r="F43" s="152"/>
      <c r="G43" s="124" t="str">
        <f>IFERROR(VLOOKUP(LEFT($L43,1),コード!$A$1:$B$20,2,FALSE),"")</f>
        <v/>
      </c>
      <c r="H43" s="124"/>
      <c r="I43" s="124"/>
      <c r="J43" s="154"/>
      <c r="K43" s="154"/>
      <c r="L43" s="153"/>
      <c r="M43" s="153"/>
      <c r="N43" s="153"/>
      <c r="O43" s="153"/>
      <c r="P43" s="153"/>
      <c r="Q43" s="152"/>
      <c r="R43" s="152"/>
      <c r="S43" s="152"/>
      <c r="T43" s="152"/>
      <c r="U43" s="152"/>
      <c r="V43" s="152"/>
      <c r="W43" s="61" t="str">
        <f t="shared" si="1"/>
        <v/>
      </c>
    </row>
    <row r="44" spans="1:23" ht="30.75" customHeight="1">
      <c r="A44" s="29">
        <v>42</v>
      </c>
      <c r="B44" s="152"/>
      <c r="C44" s="152"/>
      <c r="D44" s="152"/>
      <c r="E44" s="152"/>
      <c r="F44" s="152"/>
      <c r="G44" s="124" t="str">
        <f>IFERROR(VLOOKUP(LEFT($L44,1),コード!$A$1:$B$20,2,FALSE),"")</f>
        <v/>
      </c>
      <c r="H44" s="124"/>
      <c r="I44" s="124"/>
      <c r="J44" s="154"/>
      <c r="K44" s="154"/>
      <c r="L44" s="153"/>
      <c r="M44" s="153"/>
      <c r="N44" s="153"/>
      <c r="O44" s="153"/>
      <c r="P44" s="153"/>
      <c r="Q44" s="152"/>
      <c r="R44" s="152"/>
      <c r="S44" s="152"/>
      <c r="T44" s="152"/>
      <c r="U44" s="152"/>
      <c r="V44" s="152"/>
      <c r="W44" s="61" t="str">
        <f t="shared" si="1"/>
        <v/>
      </c>
    </row>
    <row r="45" spans="1:23" ht="30.75" customHeight="1">
      <c r="A45" s="29">
        <v>43</v>
      </c>
      <c r="B45" s="152"/>
      <c r="C45" s="152"/>
      <c r="D45" s="152"/>
      <c r="E45" s="152"/>
      <c r="F45" s="152"/>
      <c r="G45" s="124" t="str">
        <f>IFERROR(VLOOKUP(LEFT($L45,1),コード!$A$1:$B$20,2,FALSE),"")</f>
        <v/>
      </c>
      <c r="H45" s="124"/>
      <c r="I45" s="124"/>
      <c r="J45" s="154"/>
      <c r="K45" s="154"/>
      <c r="L45" s="153"/>
      <c r="M45" s="153"/>
      <c r="N45" s="153"/>
      <c r="O45" s="153"/>
      <c r="P45" s="153"/>
      <c r="Q45" s="152"/>
      <c r="R45" s="152"/>
      <c r="S45" s="152"/>
      <c r="T45" s="152"/>
      <c r="U45" s="152"/>
      <c r="V45" s="152"/>
      <c r="W45" s="61" t="str">
        <f t="shared" si="1"/>
        <v/>
      </c>
    </row>
    <row r="46" spans="1:23" ht="30.75" customHeight="1">
      <c r="A46" s="29">
        <v>44</v>
      </c>
      <c r="B46" s="152"/>
      <c r="C46" s="152"/>
      <c r="D46" s="152"/>
      <c r="E46" s="152"/>
      <c r="F46" s="152"/>
      <c r="G46" s="124" t="str">
        <f>IFERROR(VLOOKUP(LEFT($L46,1),コード!$A$1:$B$20,2,FALSE),"")</f>
        <v/>
      </c>
      <c r="H46" s="124"/>
      <c r="I46" s="124"/>
      <c r="J46" s="154"/>
      <c r="K46" s="154"/>
      <c r="L46" s="153"/>
      <c r="M46" s="153"/>
      <c r="N46" s="153"/>
      <c r="O46" s="153"/>
      <c r="P46" s="153"/>
      <c r="Q46" s="152"/>
      <c r="R46" s="152"/>
      <c r="S46" s="152"/>
      <c r="T46" s="152"/>
      <c r="U46" s="152"/>
      <c r="V46" s="152"/>
      <c r="W46" s="61" t="str">
        <f t="shared" si="1"/>
        <v/>
      </c>
    </row>
    <row r="47" spans="1:23" ht="30.75" customHeight="1">
      <c r="A47" s="29">
        <v>45</v>
      </c>
      <c r="B47" s="152"/>
      <c r="C47" s="152"/>
      <c r="D47" s="152"/>
      <c r="E47" s="152"/>
      <c r="F47" s="152"/>
      <c r="G47" s="124" t="str">
        <f>IFERROR(VLOOKUP(LEFT($L47,1),コード!$A$1:$B$20,2,FALSE),"")</f>
        <v/>
      </c>
      <c r="H47" s="124"/>
      <c r="I47" s="124"/>
      <c r="J47" s="154"/>
      <c r="K47" s="154"/>
      <c r="L47" s="153"/>
      <c r="M47" s="153"/>
      <c r="N47" s="153"/>
      <c r="O47" s="153"/>
      <c r="P47" s="153"/>
      <c r="Q47" s="152"/>
      <c r="R47" s="152"/>
      <c r="S47" s="152"/>
      <c r="T47" s="152"/>
      <c r="U47" s="152"/>
      <c r="V47" s="152"/>
      <c r="W47" s="61" t="str">
        <f t="shared" si="1"/>
        <v/>
      </c>
    </row>
    <row r="48" spans="1:23" ht="30.75" customHeight="1">
      <c r="A48" s="29">
        <v>46</v>
      </c>
      <c r="B48" s="152"/>
      <c r="C48" s="152"/>
      <c r="D48" s="152"/>
      <c r="E48" s="152"/>
      <c r="F48" s="152"/>
      <c r="G48" s="124" t="str">
        <f>IFERROR(VLOOKUP(LEFT($L48,1),コード!$A$1:$B$20,2,FALSE),"")</f>
        <v/>
      </c>
      <c r="H48" s="124"/>
      <c r="I48" s="124"/>
      <c r="J48" s="154"/>
      <c r="K48" s="154"/>
      <c r="L48" s="153"/>
      <c r="M48" s="153"/>
      <c r="N48" s="153"/>
      <c r="O48" s="153"/>
      <c r="P48" s="153"/>
      <c r="Q48" s="152"/>
      <c r="R48" s="152"/>
      <c r="S48" s="152"/>
      <c r="T48" s="152"/>
      <c r="U48" s="152"/>
      <c r="V48" s="152"/>
      <c r="W48" s="61" t="str">
        <f t="shared" si="1"/>
        <v/>
      </c>
    </row>
    <row r="49" spans="1:23" ht="30.75" customHeight="1">
      <c r="A49" s="29">
        <v>47</v>
      </c>
      <c r="B49" s="152"/>
      <c r="C49" s="152"/>
      <c r="D49" s="152"/>
      <c r="E49" s="152"/>
      <c r="F49" s="152"/>
      <c r="G49" s="124" t="str">
        <f>IFERROR(VLOOKUP(LEFT($L49,1),コード!$A$1:$B$20,2,FALSE),"")</f>
        <v/>
      </c>
      <c r="H49" s="124"/>
      <c r="I49" s="124"/>
      <c r="J49" s="154"/>
      <c r="K49" s="154"/>
      <c r="L49" s="153"/>
      <c r="M49" s="153"/>
      <c r="N49" s="153"/>
      <c r="O49" s="153"/>
      <c r="P49" s="153"/>
      <c r="Q49" s="152"/>
      <c r="R49" s="152"/>
      <c r="S49" s="152"/>
      <c r="T49" s="152"/>
      <c r="U49" s="152"/>
      <c r="V49" s="152"/>
      <c r="W49" s="61" t="str">
        <f t="shared" si="1"/>
        <v/>
      </c>
    </row>
    <row r="50" spans="1:23" ht="30.75" customHeight="1">
      <c r="A50" s="29">
        <v>48</v>
      </c>
      <c r="B50" s="152"/>
      <c r="C50" s="152"/>
      <c r="D50" s="152"/>
      <c r="E50" s="152"/>
      <c r="F50" s="152"/>
      <c r="G50" s="124" t="str">
        <f>IFERROR(VLOOKUP(LEFT($L50,1),コード!$A$1:$B$20,2,FALSE),"")</f>
        <v/>
      </c>
      <c r="H50" s="124"/>
      <c r="I50" s="124"/>
      <c r="J50" s="154"/>
      <c r="K50" s="154"/>
      <c r="L50" s="153"/>
      <c r="M50" s="153"/>
      <c r="N50" s="153"/>
      <c r="O50" s="153"/>
      <c r="P50" s="153"/>
      <c r="Q50" s="152"/>
      <c r="R50" s="152"/>
      <c r="S50" s="152"/>
      <c r="T50" s="152"/>
      <c r="U50" s="152"/>
      <c r="V50" s="152"/>
      <c r="W50" s="61" t="str">
        <f t="shared" si="1"/>
        <v/>
      </c>
    </row>
    <row r="51" spans="1:23" ht="30.75" customHeight="1">
      <c r="A51" s="29">
        <v>49</v>
      </c>
      <c r="B51" s="152"/>
      <c r="C51" s="152"/>
      <c r="D51" s="152"/>
      <c r="E51" s="152"/>
      <c r="F51" s="152"/>
      <c r="G51" s="124" t="str">
        <f>IFERROR(VLOOKUP(LEFT($L51,1),コード!$A$1:$B$20,2,FALSE),"")</f>
        <v/>
      </c>
      <c r="H51" s="124"/>
      <c r="I51" s="124"/>
      <c r="J51" s="154"/>
      <c r="K51" s="154"/>
      <c r="L51" s="153"/>
      <c r="M51" s="153"/>
      <c r="N51" s="153"/>
      <c r="O51" s="153"/>
      <c r="P51" s="153"/>
      <c r="Q51" s="152"/>
      <c r="R51" s="152"/>
      <c r="S51" s="152"/>
      <c r="T51" s="152"/>
      <c r="U51" s="152"/>
      <c r="V51" s="152"/>
      <c r="W51" s="61" t="str">
        <f t="shared" si="1"/>
        <v/>
      </c>
    </row>
    <row r="52" spans="1:23" ht="30.75" customHeight="1">
      <c r="A52" s="29">
        <v>50</v>
      </c>
      <c r="B52" s="152"/>
      <c r="C52" s="152"/>
      <c r="D52" s="152"/>
      <c r="E52" s="152"/>
      <c r="F52" s="152"/>
      <c r="G52" s="124" t="str">
        <f>IFERROR(VLOOKUP(LEFT($L52,1),コード!$A$1:$B$20,2,FALSE),"")</f>
        <v/>
      </c>
      <c r="H52" s="124"/>
      <c r="I52" s="124"/>
      <c r="J52" s="154"/>
      <c r="K52" s="154"/>
      <c r="L52" s="153"/>
      <c r="M52" s="153"/>
      <c r="N52" s="153"/>
      <c r="O52" s="153"/>
      <c r="P52" s="153"/>
      <c r="Q52" s="152"/>
      <c r="R52" s="152"/>
      <c r="S52" s="152"/>
      <c r="T52" s="152"/>
      <c r="U52" s="152"/>
      <c r="V52" s="152"/>
      <c r="W52" s="61" t="str">
        <f t="shared" si="1"/>
        <v/>
      </c>
    </row>
    <row r="53" spans="1:23" ht="30.75" customHeight="1">
      <c r="A53" s="29" t="s">
        <v>47</v>
      </c>
      <c r="B53" s="152" t="s">
        <v>48</v>
      </c>
      <c r="C53" s="152"/>
      <c r="D53" s="152"/>
      <c r="E53" s="152"/>
      <c r="F53" s="152"/>
      <c r="G53" s="155" t="s">
        <v>274</v>
      </c>
      <c r="H53" s="155"/>
      <c r="I53" s="155"/>
      <c r="J53" s="156" t="s">
        <v>279</v>
      </c>
      <c r="K53" s="157"/>
      <c r="L53" s="153" t="s">
        <v>45</v>
      </c>
      <c r="M53" s="153"/>
      <c r="N53" s="153"/>
      <c r="O53" s="153"/>
      <c r="P53" s="153"/>
      <c r="Q53" s="152" t="s">
        <v>46</v>
      </c>
      <c r="R53" s="152"/>
      <c r="S53" s="152"/>
      <c r="T53" s="152"/>
      <c r="U53" s="152"/>
      <c r="V53" s="152"/>
    </row>
    <row r="54" spans="1:23" ht="30.75" customHeight="1">
      <c r="A54" s="29">
        <v>51</v>
      </c>
      <c r="B54" s="152"/>
      <c r="C54" s="152"/>
      <c r="D54" s="152"/>
      <c r="E54" s="152"/>
      <c r="F54" s="152"/>
      <c r="G54" s="124" t="str">
        <f>IFERROR(VLOOKUP(LEFT($L54,1),コード!$A$1:$B$20,2,FALSE),"")</f>
        <v/>
      </c>
      <c r="H54" s="124"/>
      <c r="I54" s="124"/>
      <c r="J54" s="156"/>
      <c r="K54" s="157"/>
      <c r="L54" s="153"/>
      <c r="M54" s="153"/>
      <c r="N54" s="153"/>
      <c r="O54" s="153"/>
      <c r="P54" s="153"/>
      <c r="Q54" s="152"/>
      <c r="R54" s="152"/>
      <c r="S54" s="152"/>
      <c r="T54" s="152"/>
      <c r="U54" s="152"/>
      <c r="V54" s="152"/>
      <c r="W54" s="61" t="str">
        <f>MID($L54,4,1)</f>
        <v/>
      </c>
    </row>
    <row r="55" spans="1:23" ht="30.75" customHeight="1">
      <c r="A55" s="29">
        <v>52</v>
      </c>
      <c r="B55" s="152"/>
      <c r="C55" s="152"/>
      <c r="D55" s="152"/>
      <c r="E55" s="152"/>
      <c r="F55" s="152"/>
      <c r="G55" s="124" t="str">
        <f>IFERROR(VLOOKUP(LEFT($L55,1),コード!$A$1:$B$20,2,FALSE),"")</f>
        <v/>
      </c>
      <c r="H55" s="124"/>
      <c r="I55" s="124"/>
      <c r="J55" s="156"/>
      <c r="K55" s="157"/>
      <c r="L55" s="153"/>
      <c r="M55" s="153"/>
      <c r="N55" s="153"/>
      <c r="O55" s="153"/>
      <c r="P55" s="153"/>
      <c r="Q55" s="152"/>
      <c r="R55" s="152"/>
      <c r="S55" s="152"/>
      <c r="T55" s="152"/>
      <c r="U55" s="152"/>
      <c r="V55" s="152"/>
      <c r="W55" s="61" t="str">
        <f t="shared" ref="W55:W78" si="2">MID($L55,4,1)</f>
        <v/>
      </c>
    </row>
    <row r="56" spans="1:23" ht="30.75" customHeight="1">
      <c r="A56" s="29">
        <v>53</v>
      </c>
      <c r="B56" s="152"/>
      <c r="C56" s="152"/>
      <c r="D56" s="152"/>
      <c r="E56" s="152"/>
      <c r="F56" s="152"/>
      <c r="G56" s="124" t="str">
        <f>IFERROR(VLOOKUP(LEFT($L56,1),コード!$A$1:$B$20,2,FALSE),"")</f>
        <v/>
      </c>
      <c r="H56" s="124"/>
      <c r="I56" s="124"/>
      <c r="J56" s="156"/>
      <c r="K56" s="157"/>
      <c r="L56" s="153"/>
      <c r="M56" s="153"/>
      <c r="N56" s="153"/>
      <c r="O56" s="153"/>
      <c r="P56" s="153"/>
      <c r="Q56" s="152"/>
      <c r="R56" s="152"/>
      <c r="S56" s="152"/>
      <c r="T56" s="152"/>
      <c r="U56" s="152"/>
      <c r="V56" s="152"/>
      <c r="W56" s="61" t="str">
        <f t="shared" si="2"/>
        <v/>
      </c>
    </row>
    <row r="57" spans="1:23" ht="30.75" customHeight="1">
      <c r="A57" s="29">
        <v>54</v>
      </c>
      <c r="B57" s="152"/>
      <c r="C57" s="152"/>
      <c r="D57" s="152"/>
      <c r="E57" s="152"/>
      <c r="F57" s="152"/>
      <c r="G57" s="124" t="str">
        <f>IFERROR(VLOOKUP(LEFT($L57,1),コード!$A$1:$B$20,2,FALSE),"")</f>
        <v/>
      </c>
      <c r="H57" s="124"/>
      <c r="I57" s="124"/>
      <c r="J57" s="156"/>
      <c r="K57" s="157"/>
      <c r="L57" s="153"/>
      <c r="M57" s="153"/>
      <c r="N57" s="153"/>
      <c r="O57" s="153"/>
      <c r="P57" s="153"/>
      <c r="Q57" s="152"/>
      <c r="R57" s="152"/>
      <c r="S57" s="152"/>
      <c r="T57" s="152"/>
      <c r="U57" s="152"/>
      <c r="V57" s="152"/>
      <c r="W57" s="61" t="str">
        <f t="shared" si="2"/>
        <v/>
      </c>
    </row>
    <row r="58" spans="1:23" ht="30.75" customHeight="1">
      <c r="A58" s="29">
        <v>55</v>
      </c>
      <c r="B58" s="152"/>
      <c r="C58" s="152"/>
      <c r="D58" s="152"/>
      <c r="E58" s="152"/>
      <c r="F58" s="152"/>
      <c r="G58" s="124" t="str">
        <f>IFERROR(VLOOKUP(LEFT($L58,1),コード!$A$1:$B$20,2,FALSE),"")</f>
        <v/>
      </c>
      <c r="H58" s="124"/>
      <c r="I58" s="124"/>
      <c r="J58" s="156"/>
      <c r="K58" s="157"/>
      <c r="L58" s="153"/>
      <c r="M58" s="153"/>
      <c r="N58" s="153"/>
      <c r="O58" s="153"/>
      <c r="P58" s="153"/>
      <c r="Q58" s="152"/>
      <c r="R58" s="152"/>
      <c r="S58" s="152"/>
      <c r="T58" s="152"/>
      <c r="U58" s="152"/>
      <c r="V58" s="152"/>
      <c r="W58" s="61" t="str">
        <f t="shared" si="2"/>
        <v/>
      </c>
    </row>
    <row r="59" spans="1:23" ht="30.75" customHeight="1">
      <c r="A59" s="29">
        <v>56</v>
      </c>
      <c r="B59" s="152"/>
      <c r="C59" s="152"/>
      <c r="D59" s="152"/>
      <c r="E59" s="152"/>
      <c r="F59" s="152"/>
      <c r="G59" s="124" t="str">
        <f>IFERROR(VLOOKUP(LEFT($L59,1),コード!$A$1:$B$20,2,FALSE),"")</f>
        <v/>
      </c>
      <c r="H59" s="124"/>
      <c r="I59" s="124"/>
      <c r="J59" s="156"/>
      <c r="K59" s="157"/>
      <c r="L59" s="153"/>
      <c r="M59" s="153"/>
      <c r="N59" s="153"/>
      <c r="O59" s="153"/>
      <c r="P59" s="153"/>
      <c r="Q59" s="152"/>
      <c r="R59" s="152"/>
      <c r="S59" s="152"/>
      <c r="T59" s="152"/>
      <c r="U59" s="152"/>
      <c r="V59" s="152"/>
      <c r="W59" s="61" t="str">
        <f t="shared" si="2"/>
        <v/>
      </c>
    </row>
    <row r="60" spans="1:23" ht="30.75" customHeight="1">
      <c r="A60" s="29">
        <v>57</v>
      </c>
      <c r="B60" s="152"/>
      <c r="C60" s="152"/>
      <c r="D60" s="152"/>
      <c r="E60" s="152"/>
      <c r="F60" s="152"/>
      <c r="G60" s="124" t="str">
        <f>IFERROR(VLOOKUP(LEFT($L60,1),コード!$A$1:$B$20,2,FALSE),"")</f>
        <v/>
      </c>
      <c r="H60" s="124"/>
      <c r="I60" s="124"/>
      <c r="J60" s="156"/>
      <c r="K60" s="157"/>
      <c r="L60" s="153"/>
      <c r="M60" s="153"/>
      <c r="N60" s="153"/>
      <c r="O60" s="153"/>
      <c r="P60" s="153"/>
      <c r="Q60" s="152"/>
      <c r="R60" s="152"/>
      <c r="S60" s="152"/>
      <c r="T60" s="152"/>
      <c r="U60" s="152"/>
      <c r="V60" s="152"/>
      <c r="W60" s="61" t="str">
        <f t="shared" si="2"/>
        <v/>
      </c>
    </row>
    <row r="61" spans="1:23" ht="30.75" customHeight="1">
      <c r="A61" s="29">
        <v>58</v>
      </c>
      <c r="B61" s="152"/>
      <c r="C61" s="152"/>
      <c r="D61" s="152"/>
      <c r="E61" s="152"/>
      <c r="F61" s="152"/>
      <c r="G61" s="124" t="str">
        <f>IFERROR(VLOOKUP(LEFT($L61,1),コード!$A$1:$B$20,2,FALSE),"")</f>
        <v/>
      </c>
      <c r="H61" s="124"/>
      <c r="I61" s="124"/>
      <c r="J61" s="156"/>
      <c r="K61" s="157"/>
      <c r="L61" s="153"/>
      <c r="M61" s="153"/>
      <c r="N61" s="153"/>
      <c r="O61" s="153"/>
      <c r="P61" s="153"/>
      <c r="Q61" s="152"/>
      <c r="R61" s="152"/>
      <c r="S61" s="152"/>
      <c r="T61" s="152"/>
      <c r="U61" s="152"/>
      <c r="V61" s="152"/>
      <c r="W61" s="61" t="str">
        <f t="shared" si="2"/>
        <v/>
      </c>
    </row>
    <row r="62" spans="1:23" ht="30.75" customHeight="1">
      <c r="A62" s="29">
        <v>59</v>
      </c>
      <c r="B62" s="152"/>
      <c r="C62" s="152"/>
      <c r="D62" s="152"/>
      <c r="E62" s="152"/>
      <c r="F62" s="152"/>
      <c r="G62" s="124" t="str">
        <f>IFERROR(VLOOKUP(LEFT($L62,1),コード!$A$1:$B$20,2,FALSE),"")</f>
        <v/>
      </c>
      <c r="H62" s="124"/>
      <c r="I62" s="124"/>
      <c r="J62" s="156"/>
      <c r="K62" s="157"/>
      <c r="L62" s="153"/>
      <c r="M62" s="153"/>
      <c r="N62" s="153"/>
      <c r="O62" s="153"/>
      <c r="P62" s="153"/>
      <c r="Q62" s="152"/>
      <c r="R62" s="152"/>
      <c r="S62" s="152"/>
      <c r="T62" s="152"/>
      <c r="U62" s="152"/>
      <c r="V62" s="152"/>
      <c r="W62" s="61" t="str">
        <f t="shared" si="2"/>
        <v/>
      </c>
    </row>
    <row r="63" spans="1:23" ht="30.75" customHeight="1">
      <c r="A63" s="29">
        <v>60</v>
      </c>
      <c r="B63" s="152"/>
      <c r="C63" s="152"/>
      <c r="D63" s="152"/>
      <c r="E63" s="152"/>
      <c r="F63" s="152"/>
      <c r="G63" s="124" t="str">
        <f>IFERROR(VLOOKUP(LEFT($L63,1),コード!$A$1:$B$20,2,FALSE),"")</f>
        <v/>
      </c>
      <c r="H63" s="124"/>
      <c r="I63" s="124"/>
      <c r="J63" s="156"/>
      <c r="K63" s="157"/>
      <c r="L63" s="153"/>
      <c r="M63" s="153"/>
      <c r="N63" s="153"/>
      <c r="O63" s="153"/>
      <c r="P63" s="153"/>
      <c r="Q63" s="152"/>
      <c r="R63" s="152"/>
      <c r="S63" s="152"/>
      <c r="T63" s="152"/>
      <c r="U63" s="152"/>
      <c r="V63" s="152"/>
      <c r="W63" s="61" t="str">
        <f t="shared" si="2"/>
        <v/>
      </c>
    </row>
    <row r="64" spans="1:23" ht="30.75" customHeight="1">
      <c r="A64" s="29">
        <v>61</v>
      </c>
      <c r="B64" s="152"/>
      <c r="C64" s="152"/>
      <c r="D64" s="152"/>
      <c r="E64" s="152"/>
      <c r="F64" s="152"/>
      <c r="G64" s="124" t="str">
        <f>IFERROR(VLOOKUP(LEFT($L64,1),コード!$A$1:$B$20,2,FALSE),"")</f>
        <v/>
      </c>
      <c r="H64" s="124"/>
      <c r="I64" s="124"/>
      <c r="J64" s="156"/>
      <c r="K64" s="157"/>
      <c r="L64" s="153"/>
      <c r="M64" s="153"/>
      <c r="N64" s="153"/>
      <c r="O64" s="153"/>
      <c r="P64" s="153"/>
      <c r="Q64" s="152"/>
      <c r="R64" s="152"/>
      <c r="S64" s="152"/>
      <c r="T64" s="152"/>
      <c r="U64" s="152"/>
      <c r="V64" s="152"/>
      <c r="W64" s="61" t="str">
        <f t="shared" si="2"/>
        <v/>
      </c>
    </row>
    <row r="65" spans="1:23" ht="30.75" customHeight="1">
      <c r="A65" s="29">
        <v>62</v>
      </c>
      <c r="B65" s="152"/>
      <c r="C65" s="152"/>
      <c r="D65" s="152"/>
      <c r="E65" s="152"/>
      <c r="F65" s="152"/>
      <c r="G65" s="124" t="str">
        <f>IFERROR(VLOOKUP(LEFT($L65,1),コード!$A$1:$B$20,2,FALSE),"")</f>
        <v/>
      </c>
      <c r="H65" s="124"/>
      <c r="I65" s="124"/>
      <c r="J65" s="156"/>
      <c r="K65" s="157"/>
      <c r="L65" s="153"/>
      <c r="M65" s="153"/>
      <c r="N65" s="153"/>
      <c r="O65" s="153"/>
      <c r="P65" s="153"/>
      <c r="Q65" s="152"/>
      <c r="R65" s="152"/>
      <c r="S65" s="152"/>
      <c r="T65" s="152"/>
      <c r="U65" s="152"/>
      <c r="V65" s="152"/>
      <c r="W65" s="61" t="str">
        <f t="shared" si="2"/>
        <v/>
      </c>
    </row>
    <row r="66" spans="1:23" ht="30.75" customHeight="1">
      <c r="A66" s="29">
        <v>63</v>
      </c>
      <c r="B66" s="152"/>
      <c r="C66" s="152"/>
      <c r="D66" s="152"/>
      <c r="E66" s="152"/>
      <c r="F66" s="152"/>
      <c r="G66" s="124" t="str">
        <f>IFERROR(VLOOKUP(LEFT($L66,1),コード!$A$1:$B$20,2,FALSE),"")</f>
        <v/>
      </c>
      <c r="H66" s="124"/>
      <c r="I66" s="124"/>
      <c r="J66" s="156"/>
      <c r="K66" s="157"/>
      <c r="L66" s="153"/>
      <c r="M66" s="153"/>
      <c r="N66" s="153"/>
      <c r="O66" s="153"/>
      <c r="P66" s="153"/>
      <c r="Q66" s="152"/>
      <c r="R66" s="152"/>
      <c r="S66" s="152"/>
      <c r="T66" s="152"/>
      <c r="U66" s="152"/>
      <c r="V66" s="152"/>
      <c r="W66" s="61" t="str">
        <f t="shared" si="2"/>
        <v/>
      </c>
    </row>
    <row r="67" spans="1:23" ht="30.75" customHeight="1">
      <c r="A67" s="29">
        <v>64</v>
      </c>
      <c r="B67" s="152"/>
      <c r="C67" s="152"/>
      <c r="D67" s="152"/>
      <c r="E67" s="152"/>
      <c r="F67" s="152"/>
      <c r="G67" s="124" t="str">
        <f>IFERROR(VLOOKUP(LEFT($L67,1),コード!$A$1:$B$20,2,FALSE),"")</f>
        <v/>
      </c>
      <c r="H67" s="124"/>
      <c r="I67" s="124"/>
      <c r="J67" s="156"/>
      <c r="K67" s="157"/>
      <c r="L67" s="153"/>
      <c r="M67" s="153"/>
      <c r="N67" s="153"/>
      <c r="O67" s="153"/>
      <c r="P67" s="153"/>
      <c r="Q67" s="152"/>
      <c r="R67" s="152"/>
      <c r="S67" s="152"/>
      <c r="T67" s="152"/>
      <c r="U67" s="152"/>
      <c r="V67" s="152"/>
      <c r="W67" s="61" t="str">
        <f t="shared" si="2"/>
        <v/>
      </c>
    </row>
    <row r="68" spans="1:23" ht="30.75" customHeight="1">
      <c r="A68" s="29">
        <v>65</v>
      </c>
      <c r="B68" s="152"/>
      <c r="C68" s="152"/>
      <c r="D68" s="152"/>
      <c r="E68" s="152"/>
      <c r="F68" s="152"/>
      <c r="G68" s="124" t="str">
        <f>IFERROR(VLOOKUP(LEFT($L68,1),コード!$A$1:$B$20,2,FALSE),"")</f>
        <v/>
      </c>
      <c r="H68" s="124"/>
      <c r="I68" s="124"/>
      <c r="J68" s="156"/>
      <c r="K68" s="157"/>
      <c r="L68" s="153"/>
      <c r="M68" s="153"/>
      <c r="N68" s="153"/>
      <c r="O68" s="153"/>
      <c r="P68" s="153"/>
      <c r="Q68" s="152"/>
      <c r="R68" s="152"/>
      <c r="S68" s="152"/>
      <c r="T68" s="152"/>
      <c r="U68" s="152"/>
      <c r="V68" s="152"/>
      <c r="W68" s="61" t="str">
        <f t="shared" si="2"/>
        <v/>
      </c>
    </row>
    <row r="69" spans="1:23" ht="30.75" customHeight="1">
      <c r="A69" s="29">
        <v>66</v>
      </c>
      <c r="B69" s="152"/>
      <c r="C69" s="152"/>
      <c r="D69" s="152"/>
      <c r="E69" s="152"/>
      <c r="F69" s="152"/>
      <c r="G69" s="124" t="str">
        <f>IFERROR(VLOOKUP(LEFT($L69,1),コード!$A$1:$B$20,2,FALSE),"")</f>
        <v/>
      </c>
      <c r="H69" s="124"/>
      <c r="I69" s="124"/>
      <c r="J69" s="156"/>
      <c r="K69" s="157"/>
      <c r="L69" s="153"/>
      <c r="M69" s="153"/>
      <c r="N69" s="153"/>
      <c r="O69" s="153"/>
      <c r="P69" s="153"/>
      <c r="Q69" s="152"/>
      <c r="R69" s="152"/>
      <c r="S69" s="152"/>
      <c r="T69" s="152"/>
      <c r="U69" s="152"/>
      <c r="V69" s="152"/>
      <c r="W69" s="61" t="str">
        <f t="shared" si="2"/>
        <v/>
      </c>
    </row>
    <row r="70" spans="1:23" ht="30.75" customHeight="1">
      <c r="A70" s="29">
        <v>67</v>
      </c>
      <c r="B70" s="152"/>
      <c r="C70" s="152"/>
      <c r="D70" s="152"/>
      <c r="E70" s="152"/>
      <c r="F70" s="152"/>
      <c r="G70" s="124" t="str">
        <f>IFERROR(VLOOKUP(LEFT($L70,1),コード!$A$1:$B$20,2,FALSE),"")</f>
        <v/>
      </c>
      <c r="H70" s="124"/>
      <c r="I70" s="124"/>
      <c r="J70" s="156"/>
      <c r="K70" s="157"/>
      <c r="L70" s="153"/>
      <c r="M70" s="153"/>
      <c r="N70" s="153"/>
      <c r="O70" s="153"/>
      <c r="P70" s="153"/>
      <c r="Q70" s="152"/>
      <c r="R70" s="152"/>
      <c r="S70" s="152"/>
      <c r="T70" s="152"/>
      <c r="U70" s="152"/>
      <c r="V70" s="152"/>
      <c r="W70" s="61" t="str">
        <f t="shared" si="2"/>
        <v/>
      </c>
    </row>
    <row r="71" spans="1:23" ht="30.75" customHeight="1">
      <c r="A71" s="29">
        <v>68</v>
      </c>
      <c r="B71" s="152"/>
      <c r="C71" s="152"/>
      <c r="D71" s="152"/>
      <c r="E71" s="152"/>
      <c r="F71" s="152"/>
      <c r="G71" s="124" t="str">
        <f>IFERROR(VLOOKUP(LEFT($L71,1),コード!$A$1:$B$20,2,FALSE),"")</f>
        <v/>
      </c>
      <c r="H71" s="124"/>
      <c r="I71" s="124"/>
      <c r="J71" s="156"/>
      <c r="K71" s="157"/>
      <c r="L71" s="153"/>
      <c r="M71" s="153"/>
      <c r="N71" s="153"/>
      <c r="O71" s="153"/>
      <c r="P71" s="153"/>
      <c r="Q71" s="152"/>
      <c r="R71" s="152"/>
      <c r="S71" s="152"/>
      <c r="T71" s="152"/>
      <c r="U71" s="152"/>
      <c r="V71" s="152"/>
      <c r="W71" s="61" t="str">
        <f t="shared" si="2"/>
        <v/>
      </c>
    </row>
    <row r="72" spans="1:23" ht="30.75" customHeight="1">
      <c r="A72" s="29">
        <v>69</v>
      </c>
      <c r="B72" s="152"/>
      <c r="C72" s="152"/>
      <c r="D72" s="152"/>
      <c r="E72" s="152"/>
      <c r="F72" s="152"/>
      <c r="G72" s="124" t="str">
        <f>IFERROR(VLOOKUP(LEFT($L72,1),コード!$A$1:$B$20,2,FALSE),"")</f>
        <v/>
      </c>
      <c r="H72" s="124"/>
      <c r="I72" s="124"/>
      <c r="J72" s="156"/>
      <c r="K72" s="157"/>
      <c r="L72" s="153"/>
      <c r="M72" s="153"/>
      <c r="N72" s="153"/>
      <c r="O72" s="153"/>
      <c r="P72" s="153"/>
      <c r="Q72" s="152"/>
      <c r="R72" s="152"/>
      <c r="S72" s="152"/>
      <c r="T72" s="152"/>
      <c r="U72" s="152"/>
      <c r="V72" s="152"/>
      <c r="W72" s="61" t="str">
        <f t="shared" si="2"/>
        <v/>
      </c>
    </row>
    <row r="73" spans="1:23" ht="30.75" customHeight="1">
      <c r="A73" s="29">
        <v>70</v>
      </c>
      <c r="B73" s="152"/>
      <c r="C73" s="152"/>
      <c r="D73" s="152"/>
      <c r="E73" s="152"/>
      <c r="F73" s="152"/>
      <c r="G73" s="124" t="str">
        <f>IFERROR(VLOOKUP(LEFT($L73,1),コード!$A$1:$B$20,2,FALSE),"")</f>
        <v/>
      </c>
      <c r="H73" s="124"/>
      <c r="I73" s="124"/>
      <c r="J73" s="156"/>
      <c r="K73" s="157"/>
      <c r="L73" s="153"/>
      <c r="M73" s="153"/>
      <c r="N73" s="153"/>
      <c r="O73" s="153"/>
      <c r="P73" s="153"/>
      <c r="Q73" s="152"/>
      <c r="R73" s="152"/>
      <c r="S73" s="152"/>
      <c r="T73" s="152"/>
      <c r="U73" s="152"/>
      <c r="V73" s="152"/>
      <c r="W73" s="61" t="str">
        <f t="shared" si="2"/>
        <v/>
      </c>
    </row>
    <row r="74" spans="1:23" ht="30.75" customHeight="1">
      <c r="A74" s="29">
        <v>71</v>
      </c>
      <c r="B74" s="152"/>
      <c r="C74" s="152"/>
      <c r="D74" s="152"/>
      <c r="E74" s="152"/>
      <c r="F74" s="152"/>
      <c r="G74" s="124" t="str">
        <f>IFERROR(VLOOKUP(LEFT($L74,1),コード!$A$1:$B$20,2,FALSE),"")</f>
        <v/>
      </c>
      <c r="H74" s="124"/>
      <c r="I74" s="124"/>
      <c r="J74" s="156"/>
      <c r="K74" s="157"/>
      <c r="L74" s="153"/>
      <c r="M74" s="153"/>
      <c r="N74" s="153"/>
      <c r="O74" s="153"/>
      <c r="P74" s="153"/>
      <c r="Q74" s="152"/>
      <c r="R74" s="152"/>
      <c r="S74" s="152"/>
      <c r="T74" s="152"/>
      <c r="U74" s="152"/>
      <c r="V74" s="152"/>
      <c r="W74" s="61" t="str">
        <f t="shared" si="2"/>
        <v/>
      </c>
    </row>
    <row r="75" spans="1:23" ht="30.75" customHeight="1">
      <c r="A75" s="29">
        <v>72</v>
      </c>
      <c r="B75" s="152"/>
      <c r="C75" s="152"/>
      <c r="D75" s="152"/>
      <c r="E75" s="152"/>
      <c r="F75" s="152"/>
      <c r="G75" s="124" t="str">
        <f>IFERROR(VLOOKUP(LEFT($L75,1),コード!$A$1:$B$20,2,FALSE),"")</f>
        <v/>
      </c>
      <c r="H75" s="124"/>
      <c r="I75" s="124"/>
      <c r="J75" s="156"/>
      <c r="K75" s="157"/>
      <c r="L75" s="153"/>
      <c r="M75" s="153"/>
      <c r="N75" s="153"/>
      <c r="O75" s="153"/>
      <c r="P75" s="153"/>
      <c r="Q75" s="152"/>
      <c r="R75" s="152"/>
      <c r="S75" s="152"/>
      <c r="T75" s="152"/>
      <c r="U75" s="152"/>
      <c r="V75" s="152"/>
      <c r="W75" s="61" t="str">
        <f t="shared" si="2"/>
        <v/>
      </c>
    </row>
    <row r="76" spans="1:23" ht="30.75" customHeight="1">
      <c r="A76" s="29">
        <v>73</v>
      </c>
      <c r="B76" s="152"/>
      <c r="C76" s="152"/>
      <c r="D76" s="152"/>
      <c r="E76" s="152"/>
      <c r="F76" s="152"/>
      <c r="G76" s="124" t="str">
        <f>IFERROR(VLOOKUP(LEFT($L76,1),コード!$A$1:$B$20,2,FALSE),"")</f>
        <v/>
      </c>
      <c r="H76" s="124"/>
      <c r="I76" s="124"/>
      <c r="J76" s="156"/>
      <c r="K76" s="157"/>
      <c r="L76" s="153"/>
      <c r="M76" s="153"/>
      <c r="N76" s="153"/>
      <c r="O76" s="153"/>
      <c r="P76" s="153"/>
      <c r="Q76" s="152"/>
      <c r="R76" s="152"/>
      <c r="S76" s="152"/>
      <c r="T76" s="152"/>
      <c r="U76" s="152"/>
      <c r="V76" s="152"/>
      <c r="W76" s="61" t="str">
        <f t="shared" si="2"/>
        <v/>
      </c>
    </row>
    <row r="77" spans="1:23" ht="30.75" customHeight="1">
      <c r="A77" s="29">
        <v>74</v>
      </c>
      <c r="B77" s="152"/>
      <c r="C77" s="152"/>
      <c r="D77" s="152"/>
      <c r="E77" s="152"/>
      <c r="F77" s="152"/>
      <c r="G77" s="124" t="str">
        <f>IFERROR(VLOOKUP(LEFT($L77,1),コード!$A$1:$B$20,2,FALSE),"")</f>
        <v/>
      </c>
      <c r="H77" s="124"/>
      <c r="I77" s="124"/>
      <c r="J77" s="156"/>
      <c r="K77" s="157"/>
      <c r="L77" s="153"/>
      <c r="M77" s="153"/>
      <c r="N77" s="153"/>
      <c r="O77" s="153"/>
      <c r="P77" s="153"/>
      <c r="Q77" s="152"/>
      <c r="R77" s="152"/>
      <c r="S77" s="152"/>
      <c r="T77" s="152"/>
      <c r="U77" s="152"/>
      <c r="V77" s="152"/>
      <c r="W77" s="61" t="str">
        <f t="shared" si="2"/>
        <v/>
      </c>
    </row>
    <row r="78" spans="1:23" ht="30.75" customHeight="1">
      <c r="A78" s="29">
        <v>75</v>
      </c>
      <c r="B78" s="152"/>
      <c r="C78" s="152"/>
      <c r="D78" s="152"/>
      <c r="E78" s="152"/>
      <c r="F78" s="152"/>
      <c r="G78" s="124" t="str">
        <f>IFERROR(VLOOKUP(LEFT($L78,1),コード!$A$1:$B$20,2,FALSE),"")</f>
        <v/>
      </c>
      <c r="H78" s="124"/>
      <c r="I78" s="124"/>
      <c r="J78" s="156"/>
      <c r="K78" s="157"/>
      <c r="L78" s="153"/>
      <c r="M78" s="153"/>
      <c r="N78" s="153"/>
      <c r="O78" s="153"/>
      <c r="P78" s="153"/>
      <c r="Q78" s="152"/>
      <c r="R78" s="152"/>
      <c r="S78" s="152"/>
      <c r="T78" s="152"/>
      <c r="U78" s="152"/>
      <c r="V78" s="152"/>
      <c r="W78" s="61" t="str">
        <f t="shared" si="2"/>
        <v/>
      </c>
    </row>
    <row r="79" spans="1:23" ht="30.75" customHeight="1">
      <c r="A79" s="29" t="s">
        <v>47</v>
      </c>
      <c r="B79" s="152" t="s">
        <v>48</v>
      </c>
      <c r="C79" s="152"/>
      <c r="D79" s="152"/>
      <c r="E79" s="152"/>
      <c r="F79" s="152"/>
      <c r="G79" s="158" t="s">
        <v>274</v>
      </c>
      <c r="H79" s="159"/>
      <c r="I79" s="160"/>
      <c r="J79" s="154" t="s">
        <v>279</v>
      </c>
      <c r="K79" s="154"/>
      <c r="L79" s="153" t="s">
        <v>45</v>
      </c>
      <c r="M79" s="153"/>
      <c r="N79" s="153"/>
      <c r="O79" s="153"/>
      <c r="P79" s="153"/>
      <c r="Q79" s="152" t="s">
        <v>46</v>
      </c>
      <c r="R79" s="152"/>
      <c r="S79" s="152"/>
      <c r="T79" s="152"/>
      <c r="U79" s="152"/>
      <c r="V79" s="152"/>
    </row>
    <row r="80" spans="1:23" ht="30.75" customHeight="1">
      <c r="A80" s="29">
        <v>76</v>
      </c>
      <c r="B80" s="152"/>
      <c r="C80" s="152"/>
      <c r="D80" s="152"/>
      <c r="E80" s="152"/>
      <c r="F80" s="152"/>
      <c r="G80" s="75" t="str">
        <f>IFERROR(VLOOKUP(LEFT($L80,1),コード!$A$1:$B$20,2,FALSE),"")</f>
        <v/>
      </c>
      <c r="H80" s="76"/>
      <c r="I80" s="125"/>
      <c r="J80" s="154"/>
      <c r="K80" s="154"/>
      <c r="L80" s="153"/>
      <c r="M80" s="153"/>
      <c r="N80" s="153"/>
      <c r="O80" s="153"/>
      <c r="P80" s="153"/>
      <c r="Q80" s="152"/>
      <c r="R80" s="152"/>
      <c r="S80" s="152"/>
      <c r="T80" s="152"/>
      <c r="U80" s="152"/>
      <c r="V80" s="152"/>
      <c r="W80" s="61" t="str">
        <f>MID(L$80,4,1)</f>
        <v/>
      </c>
    </row>
    <row r="81" spans="1:23" ht="30.75" customHeight="1">
      <c r="A81" s="29">
        <v>77</v>
      </c>
      <c r="B81" s="152"/>
      <c r="C81" s="152"/>
      <c r="D81" s="152"/>
      <c r="E81" s="152"/>
      <c r="F81" s="152"/>
      <c r="G81" s="75" t="str">
        <f>IFERROR(VLOOKUP(LEFT($L81,1),コード!$A$1:$B$20,2,FALSE),"")</f>
        <v/>
      </c>
      <c r="H81" s="76"/>
      <c r="I81" s="125"/>
      <c r="J81" s="154"/>
      <c r="K81" s="154"/>
      <c r="L81" s="153"/>
      <c r="M81" s="153"/>
      <c r="N81" s="153"/>
      <c r="O81" s="153"/>
      <c r="P81" s="153"/>
      <c r="Q81" s="152"/>
      <c r="R81" s="152"/>
      <c r="S81" s="152"/>
      <c r="T81" s="152"/>
      <c r="U81" s="152"/>
      <c r="V81" s="152"/>
      <c r="W81" s="61" t="str">
        <f t="shared" ref="W81:W104" si="3">MID(L$80,4,1)</f>
        <v/>
      </c>
    </row>
    <row r="82" spans="1:23" ht="30.75" customHeight="1">
      <c r="A82" s="29">
        <v>78</v>
      </c>
      <c r="B82" s="152"/>
      <c r="C82" s="152"/>
      <c r="D82" s="152"/>
      <c r="E82" s="152"/>
      <c r="F82" s="152"/>
      <c r="G82" s="75" t="str">
        <f>IFERROR(VLOOKUP(LEFT($L82,1),コード!$A$1:$B$20,2,FALSE),"")</f>
        <v/>
      </c>
      <c r="H82" s="76"/>
      <c r="I82" s="125"/>
      <c r="J82" s="154"/>
      <c r="K82" s="154"/>
      <c r="L82" s="153"/>
      <c r="M82" s="153"/>
      <c r="N82" s="153"/>
      <c r="O82" s="153"/>
      <c r="P82" s="153"/>
      <c r="Q82" s="152"/>
      <c r="R82" s="152"/>
      <c r="S82" s="152"/>
      <c r="T82" s="152"/>
      <c r="U82" s="152"/>
      <c r="V82" s="152"/>
      <c r="W82" s="61" t="str">
        <f t="shared" si="3"/>
        <v/>
      </c>
    </row>
    <row r="83" spans="1:23" ht="30.75" customHeight="1">
      <c r="A83" s="29">
        <v>79</v>
      </c>
      <c r="B83" s="152"/>
      <c r="C83" s="152"/>
      <c r="D83" s="152"/>
      <c r="E83" s="152"/>
      <c r="F83" s="152"/>
      <c r="G83" s="75" t="str">
        <f>IFERROR(VLOOKUP(LEFT($L83,1),コード!$A$1:$B$20,2,FALSE),"")</f>
        <v/>
      </c>
      <c r="H83" s="76"/>
      <c r="I83" s="125"/>
      <c r="J83" s="154"/>
      <c r="K83" s="154"/>
      <c r="L83" s="153"/>
      <c r="M83" s="153"/>
      <c r="N83" s="153"/>
      <c r="O83" s="153"/>
      <c r="P83" s="153"/>
      <c r="Q83" s="152"/>
      <c r="R83" s="152"/>
      <c r="S83" s="152"/>
      <c r="T83" s="152"/>
      <c r="U83" s="152"/>
      <c r="V83" s="152"/>
      <c r="W83" s="61" t="str">
        <f t="shared" si="3"/>
        <v/>
      </c>
    </row>
    <row r="84" spans="1:23" ht="30.75" customHeight="1">
      <c r="A84" s="29">
        <v>80</v>
      </c>
      <c r="B84" s="152"/>
      <c r="C84" s="152"/>
      <c r="D84" s="152"/>
      <c r="E84" s="152"/>
      <c r="F84" s="152"/>
      <c r="G84" s="75" t="str">
        <f>IFERROR(VLOOKUP(LEFT($L84,1),コード!$A$1:$B$20,2,FALSE),"")</f>
        <v/>
      </c>
      <c r="H84" s="76"/>
      <c r="I84" s="125"/>
      <c r="J84" s="154"/>
      <c r="K84" s="154"/>
      <c r="L84" s="153"/>
      <c r="M84" s="153"/>
      <c r="N84" s="153"/>
      <c r="O84" s="153"/>
      <c r="P84" s="153"/>
      <c r="Q84" s="152"/>
      <c r="R84" s="152"/>
      <c r="S84" s="152"/>
      <c r="T84" s="152"/>
      <c r="U84" s="152"/>
      <c r="V84" s="152"/>
      <c r="W84" s="61" t="str">
        <f t="shared" si="3"/>
        <v/>
      </c>
    </row>
    <row r="85" spans="1:23" ht="30.75" customHeight="1">
      <c r="A85" s="29">
        <v>81</v>
      </c>
      <c r="B85" s="152"/>
      <c r="C85" s="152"/>
      <c r="D85" s="152"/>
      <c r="E85" s="152"/>
      <c r="F85" s="152"/>
      <c r="G85" s="75" t="str">
        <f>IFERROR(VLOOKUP(LEFT($L85,1),コード!$A$1:$B$20,2,FALSE),"")</f>
        <v/>
      </c>
      <c r="H85" s="76"/>
      <c r="I85" s="125"/>
      <c r="J85" s="154"/>
      <c r="K85" s="154"/>
      <c r="L85" s="153"/>
      <c r="M85" s="153"/>
      <c r="N85" s="153"/>
      <c r="O85" s="153"/>
      <c r="P85" s="153"/>
      <c r="Q85" s="152"/>
      <c r="R85" s="152"/>
      <c r="S85" s="152"/>
      <c r="T85" s="152"/>
      <c r="U85" s="152"/>
      <c r="V85" s="152"/>
      <c r="W85" s="61" t="str">
        <f t="shared" si="3"/>
        <v/>
      </c>
    </row>
    <row r="86" spans="1:23" ht="30.75" customHeight="1">
      <c r="A86" s="29">
        <v>82</v>
      </c>
      <c r="B86" s="152"/>
      <c r="C86" s="152"/>
      <c r="D86" s="152"/>
      <c r="E86" s="152"/>
      <c r="F86" s="152"/>
      <c r="G86" s="75" t="str">
        <f>IFERROR(VLOOKUP(LEFT($L86,1),コード!$A$1:$B$20,2,FALSE),"")</f>
        <v/>
      </c>
      <c r="H86" s="76"/>
      <c r="I86" s="125"/>
      <c r="J86" s="154"/>
      <c r="K86" s="154"/>
      <c r="L86" s="153"/>
      <c r="M86" s="153"/>
      <c r="N86" s="153"/>
      <c r="O86" s="153"/>
      <c r="P86" s="153"/>
      <c r="Q86" s="152"/>
      <c r="R86" s="152"/>
      <c r="S86" s="152"/>
      <c r="T86" s="152"/>
      <c r="U86" s="152"/>
      <c r="V86" s="152"/>
      <c r="W86" s="61" t="str">
        <f t="shared" si="3"/>
        <v/>
      </c>
    </row>
    <row r="87" spans="1:23" ht="30.75" customHeight="1">
      <c r="A87" s="29">
        <v>83</v>
      </c>
      <c r="B87" s="152"/>
      <c r="C87" s="152"/>
      <c r="D87" s="152"/>
      <c r="E87" s="152"/>
      <c r="F87" s="152"/>
      <c r="G87" s="75" t="str">
        <f>IFERROR(VLOOKUP(LEFT($L87,1),コード!$A$1:$B$20,2,FALSE),"")</f>
        <v/>
      </c>
      <c r="H87" s="76"/>
      <c r="I87" s="125"/>
      <c r="J87" s="154"/>
      <c r="K87" s="154"/>
      <c r="L87" s="153"/>
      <c r="M87" s="153"/>
      <c r="N87" s="153"/>
      <c r="O87" s="153"/>
      <c r="P87" s="153"/>
      <c r="Q87" s="152"/>
      <c r="R87" s="152"/>
      <c r="S87" s="152"/>
      <c r="T87" s="152"/>
      <c r="U87" s="152"/>
      <c r="V87" s="152"/>
      <c r="W87" s="61" t="str">
        <f t="shared" si="3"/>
        <v/>
      </c>
    </row>
    <row r="88" spans="1:23" ht="30.75" customHeight="1">
      <c r="A88" s="29">
        <v>84</v>
      </c>
      <c r="B88" s="152"/>
      <c r="C88" s="152"/>
      <c r="D88" s="152"/>
      <c r="E88" s="152"/>
      <c r="F88" s="152"/>
      <c r="G88" s="75" t="str">
        <f>IFERROR(VLOOKUP(LEFT($L88,1),コード!$A$1:$B$20,2,FALSE),"")</f>
        <v/>
      </c>
      <c r="H88" s="76"/>
      <c r="I88" s="125"/>
      <c r="J88" s="154"/>
      <c r="K88" s="154"/>
      <c r="L88" s="153"/>
      <c r="M88" s="153"/>
      <c r="N88" s="153"/>
      <c r="O88" s="153"/>
      <c r="P88" s="153"/>
      <c r="Q88" s="152"/>
      <c r="R88" s="152"/>
      <c r="S88" s="152"/>
      <c r="T88" s="152"/>
      <c r="U88" s="152"/>
      <c r="V88" s="152"/>
      <c r="W88" s="61" t="str">
        <f t="shared" si="3"/>
        <v/>
      </c>
    </row>
    <row r="89" spans="1:23" ht="30.75" customHeight="1">
      <c r="A89" s="29">
        <v>85</v>
      </c>
      <c r="B89" s="152"/>
      <c r="C89" s="152"/>
      <c r="D89" s="152"/>
      <c r="E89" s="152"/>
      <c r="F89" s="152"/>
      <c r="G89" s="75" t="str">
        <f>IFERROR(VLOOKUP(LEFT($L89,1),コード!$A$1:$B$20,2,FALSE),"")</f>
        <v/>
      </c>
      <c r="H89" s="76"/>
      <c r="I89" s="125"/>
      <c r="J89" s="154"/>
      <c r="K89" s="154"/>
      <c r="L89" s="153"/>
      <c r="M89" s="153"/>
      <c r="N89" s="153"/>
      <c r="O89" s="153"/>
      <c r="P89" s="153"/>
      <c r="Q89" s="152"/>
      <c r="R89" s="152"/>
      <c r="S89" s="152"/>
      <c r="T89" s="152"/>
      <c r="U89" s="152"/>
      <c r="V89" s="152"/>
      <c r="W89" s="61" t="str">
        <f t="shared" si="3"/>
        <v/>
      </c>
    </row>
    <row r="90" spans="1:23" ht="30.75" customHeight="1">
      <c r="A90" s="29">
        <v>86</v>
      </c>
      <c r="B90" s="152"/>
      <c r="C90" s="152"/>
      <c r="D90" s="152"/>
      <c r="E90" s="152"/>
      <c r="F90" s="152"/>
      <c r="G90" s="75" t="str">
        <f>IFERROR(VLOOKUP(LEFT($L90,1),コード!$A$1:$B$20,2,FALSE),"")</f>
        <v/>
      </c>
      <c r="H90" s="76"/>
      <c r="I90" s="125"/>
      <c r="J90" s="154"/>
      <c r="K90" s="154"/>
      <c r="L90" s="153"/>
      <c r="M90" s="153"/>
      <c r="N90" s="153"/>
      <c r="O90" s="153"/>
      <c r="P90" s="153"/>
      <c r="Q90" s="152"/>
      <c r="R90" s="152"/>
      <c r="S90" s="152"/>
      <c r="T90" s="152"/>
      <c r="U90" s="152"/>
      <c r="V90" s="152"/>
      <c r="W90" s="61" t="str">
        <f t="shared" si="3"/>
        <v/>
      </c>
    </row>
    <row r="91" spans="1:23" ht="30.75" customHeight="1">
      <c r="A91" s="29">
        <v>87</v>
      </c>
      <c r="B91" s="152"/>
      <c r="C91" s="152"/>
      <c r="D91" s="152"/>
      <c r="E91" s="152"/>
      <c r="F91" s="152"/>
      <c r="G91" s="75" t="str">
        <f>IFERROR(VLOOKUP(LEFT($L91,1),コード!$A$1:$B$20,2,FALSE),"")</f>
        <v/>
      </c>
      <c r="H91" s="76"/>
      <c r="I91" s="125"/>
      <c r="J91" s="154"/>
      <c r="K91" s="154"/>
      <c r="L91" s="153"/>
      <c r="M91" s="153"/>
      <c r="N91" s="153"/>
      <c r="O91" s="153"/>
      <c r="P91" s="153"/>
      <c r="Q91" s="152"/>
      <c r="R91" s="152"/>
      <c r="S91" s="152"/>
      <c r="T91" s="152"/>
      <c r="U91" s="152"/>
      <c r="V91" s="152"/>
      <c r="W91" s="61" t="str">
        <f t="shared" si="3"/>
        <v/>
      </c>
    </row>
    <row r="92" spans="1:23" ht="30.75" customHeight="1">
      <c r="A92" s="29">
        <v>88</v>
      </c>
      <c r="B92" s="152"/>
      <c r="C92" s="152"/>
      <c r="D92" s="152"/>
      <c r="E92" s="152"/>
      <c r="F92" s="152"/>
      <c r="G92" s="75" t="str">
        <f>IFERROR(VLOOKUP(LEFT($L92,1),コード!$A$1:$B$20,2,FALSE),"")</f>
        <v/>
      </c>
      <c r="H92" s="76"/>
      <c r="I92" s="125"/>
      <c r="J92" s="154"/>
      <c r="K92" s="154"/>
      <c r="L92" s="153"/>
      <c r="M92" s="153"/>
      <c r="N92" s="153"/>
      <c r="O92" s="153"/>
      <c r="P92" s="153"/>
      <c r="Q92" s="152"/>
      <c r="R92" s="152"/>
      <c r="S92" s="152"/>
      <c r="T92" s="152"/>
      <c r="U92" s="152"/>
      <c r="V92" s="152"/>
      <c r="W92" s="61" t="str">
        <f t="shared" si="3"/>
        <v/>
      </c>
    </row>
    <row r="93" spans="1:23" ht="30.75" customHeight="1">
      <c r="A93" s="29">
        <v>89</v>
      </c>
      <c r="B93" s="152"/>
      <c r="C93" s="152"/>
      <c r="D93" s="152"/>
      <c r="E93" s="152"/>
      <c r="F93" s="152"/>
      <c r="G93" s="75" t="str">
        <f>IFERROR(VLOOKUP(LEFT($L93,1),コード!$A$1:$B$20,2,FALSE),"")</f>
        <v/>
      </c>
      <c r="H93" s="76"/>
      <c r="I93" s="125"/>
      <c r="J93" s="154"/>
      <c r="K93" s="154"/>
      <c r="L93" s="153"/>
      <c r="M93" s="153"/>
      <c r="N93" s="153"/>
      <c r="O93" s="153"/>
      <c r="P93" s="153"/>
      <c r="Q93" s="152"/>
      <c r="R93" s="152"/>
      <c r="S93" s="152"/>
      <c r="T93" s="152"/>
      <c r="U93" s="152"/>
      <c r="V93" s="152"/>
      <c r="W93" s="61" t="str">
        <f t="shared" si="3"/>
        <v/>
      </c>
    </row>
    <row r="94" spans="1:23" ht="30.75" customHeight="1">
      <c r="A94" s="29">
        <v>90</v>
      </c>
      <c r="B94" s="152"/>
      <c r="C94" s="152"/>
      <c r="D94" s="152"/>
      <c r="E94" s="152"/>
      <c r="F94" s="152"/>
      <c r="G94" s="75" t="str">
        <f>IFERROR(VLOOKUP(LEFT($L94,1),コード!$A$1:$B$20,2,FALSE),"")</f>
        <v/>
      </c>
      <c r="H94" s="76"/>
      <c r="I94" s="125"/>
      <c r="J94" s="154"/>
      <c r="K94" s="154"/>
      <c r="L94" s="153"/>
      <c r="M94" s="153"/>
      <c r="N94" s="153"/>
      <c r="O94" s="153"/>
      <c r="P94" s="153"/>
      <c r="Q94" s="152"/>
      <c r="R94" s="152"/>
      <c r="S94" s="152"/>
      <c r="T94" s="152"/>
      <c r="U94" s="152"/>
      <c r="V94" s="152"/>
      <c r="W94" s="61" t="str">
        <f t="shared" si="3"/>
        <v/>
      </c>
    </row>
    <row r="95" spans="1:23" ht="30.75" customHeight="1">
      <c r="A95" s="29">
        <v>91</v>
      </c>
      <c r="B95" s="152"/>
      <c r="C95" s="152"/>
      <c r="D95" s="152"/>
      <c r="E95" s="152"/>
      <c r="F95" s="152"/>
      <c r="G95" s="75" t="str">
        <f>IFERROR(VLOOKUP(LEFT($L95,1),コード!$A$1:$B$20,2,FALSE),"")</f>
        <v/>
      </c>
      <c r="H95" s="76"/>
      <c r="I95" s="125"/>
      <c r="J95" s="154"/>
      <c r="K95" s="154"/>
      <c r="L95" s="153"/>
      <c r="M95" s="153"/>
      <c r="N95" s="153"/>
      <c r="O95" s="153"/>
      <c r="P95" s="153"/>
      <c r="Q95" s="152"/>
      <c r="R95" s="152"/>
      <c r="S95" s="152"/>
      <c r="T95" s="152"/>
      <c r="U95" s="152"/>
      <c r="V95" s="152"/>
      <c r="W95" s="61" t="str">
        <f t="shared" si="3"/>
        <v/>
      </c>
    </row>
    <row r="96" spans="1:23" ht="30.75" customHeight="1">
      <c r="A96" s="29">
        <v>92</v>
      </c>
      <c r="B96" s="152"/>
      <c r="C96" s="152"/>
      <c r="D96" s="152"/>
      <c r="E96" s="152"/>
      <c r="F96" s="152"/>
      <c r="G96" s="75" t="str">
        <f>IFERROR(VLOOKUP(LEFT($L96,1),コード!$A$1:$B$20,2,FALSE),"")</f>
        <v/>
      </c>
      <c r="H96" s="76"/>
      <c r="I96" s="125"/>
      <c r="J96" s="154"/>
      <c r="K96" s="154"/>
      <c r="L96" s="153"/>
      <c r="M96" s="153"/>
      <c r="N96" s="153"/>
      <c r="O96" s="153"/>
      <c r="P96" s="153"/>
      <c r="Q96" s="152"/>
      <c r="R96" s="152"/>
      <c r="S96" s="152"/>
      <c r="T96" s="152"/>
      <c r="U96" s="152"/>
      <c r="V96" s="152"/>
      <c r="W96" s="61" t="str">
        <f t="shared" si="3"/>
        <v/>
      </c>
    </row>
    <row r="97" spans="1:23" ht="30.75" customHeight="1">
      <c r="A97" s="29">
        <v>93</v>
      </c>
      <c r="B97" s="152"/>
      <c r="C97" s="152"/>
      <c r="D97" s="152"/>
      <c r="E97" s="152"/>
      <c r="F97" s="152"/>
      <c r="G97" s="75" t="str">
        <f>IFERROR(VLOOKUP(LEFT($L97,1),コード!$A$1:$B$20,2,FALSE),"")</f>
        <v/>
      </c>
      <c r="H97" s="76"/>
      <c r="I97" s="125"/>
      <c r="J97" s="154"/>
      <c r="K97" s="154"/>
      <c r="L97" s="153"/>
      <c r="M97" s="153"/>
      <c r="N97" s="153"/>
      <c r="O97" s="153"/>
      <c r="P97" s="153"/>
      <c r="Q97" s="152"/>
      <c r="R97" s="152"/>
      <c r="S97" s="152"/>
      <c r="T97" s="152"/>
      <c r="U97" s="152"/>
      <c r="V97" s="152"/>
      <c r="W97" s="61" t="str">
        <f t="shared" si="3"/>
        <v/>
      </c>
    </row>
    <row r="98" spans="1:23" ht="30.75" customHeight="1">
      <c r="A98" s="29">
        <v>94</v>
      </c>
      <c r="B98" s="152"/>
      <c r="C98" s="152"/>
      <c r="D98" s="152"/>
      <c r="E98" s="152"/>
      <c r="F98" s="152"/>
      <c r="G98" s="75" t="str">
        <f>IFERROR(VLOOKUP(LEFT($L98,1),コード!$A$1:$B$20,2,FALSE),"")</f>
        <v/>
      </c>
      <c r="H98" s="76"/>
      <c r="I98" s="125"/>
      <c r="J98" s="154"/>
      <c r="K98" s="154"/>
      <c r="L98" s="153"/>
      <c r="M98" s="153"/>
      <c r="N98" s="153"/>
      <c r="O98" s="153"/>
      <c r="P98" s="153"/>
      <c r="Q98" s="152"/>
      <c r="R98" s="152"/>
      <c r="S98" s="152"/>
      <c r="T98" s="152"/>
      <c r="U98" s="152"/>
      <c r="V98" s="152"/>
      <c r="W98" s="61" t="str">
        <f t="shared" si="3"/>
        <v/>
      </c>
    </row>
    <row r="99" spans="1:23" ht="30.75" customHeight="1">
      <c r="A99" s="29">
        <v>95</v>
      </c>
      <c r="B99" s="152"/>
      <c r="C99" s="152"/>
      <c r="D99" s="152"/>
      <c r="E99" s="152"/>
      <c r="F99" s="152"/>
      <c r="G99" s="75" t="str">
        <f>IFERROR(VLOOKUP(LEFT($L99,1),コード!$A$1:$B$20,2,FALSE),"")</f>
        <v/>
      </c>
      <c r="H99" s="76"/>
      <c r="I99" s="125"/>
      <c r="J99" s="154"/>
      <c r="K99" s="154"/>
      <c r="L99" s="153"/>
      <c r="M99" s="153"/>
      <c r="N99" s="153"/>
      <c r="O99" s="153"/>
      <c r="P99" s="153"/>
      <c r="Q99" s="152"/>
      <c r="R99" s="152"/>
      <c r="S99" s="152"/>
      <c r="T99" s="152"/>
      <c r="U99" s="152"/>
      <c r="V99" s="152"/>
      <c r="W99" s="61" t="str">
        <f t="shared" si="3"/>
        <v/>
      </c>
    </row>
    <row r="100" spans="1:23" ht="30.75" customHeight="1">
      <c r="A100" s="29">
        <v>96</v>
      </c>
      <c r="B100" s="152"/>
      <c r="C100" s="152"/>
      <c r="D100" s="152"/>
      <c r="E100" s="152"/>
      <c r="F100" s="152"/>
      <c r="G100" s="75" t="str">
        <f>IFERROR(VLOOKUP(LEFT($L100,1),コード!$A$1:$B$20,2,FALSE),"")</f>
        <v/>
      </c>
      <c r="H100" s="76"/>
      <c r="I100" s="125"/>
      <c r="J100" s="154"/>
      <c r="K100" s="154"/>
      <c r="L100" s="153"/>
      <c r="M100" s="153"/>
      <c r="N100" s="153"/>
      <c r="O100" s="153"/>
      <c r="P100" s="153"/>
      <c r="Q100" s="152"/>
      <c r="R100" s="152"/>
      <c r="S100" s="152"/>
      <c r="T100" s="152"/>
      <c r="U100" s="152"/>
      <c r="V100" s="152"/>
      <c r="W100" s="61" t="str">
        <f t="shared" si="3"/>
        <v/>
      </c>
    </row>
    <row r="101" spans="1:23" ht="30.75" customHeight="1">
      <c r="A101" s="29">
        <v>97</v>
      </c>
      <c r="B101" s="152"/>
      <c r="C101" s="152"/>
      <c r="D101" s="152"/>
      <c r="E101" s="152"/>
      <c r="F101" s="152"/>
      <c r="G101" s="75" t="str">
        <f>IFERROR(VLOOKUP(LEFT($L101,1),コード!$A$1:$B$20,2,FALSE),"")</f>
        <v/>
      </c>
      <c r="H101" s="76"/>
      <c r="I101" s="125"/>
      <c r="J101" s="154"/>
      <c r="K101" s="154"/>
      <c r="L101" s="153"/>
      <c r="M101" s="153"/>
      <c r="N101" s="153"/>
      <c r="O101" s="153"/>
      <c r="P101" s="153"/>
      <c r="Q101" s="152"/>
      <c r="R101" s="152"/>
      <c r="S101" s="152"/>
      <c r="T101" s="152"/>
      <c r="U101" s="152"/>
      <c r="V101" s="152"/>
      <c r="W101" s="61" t="str">
        <f t="shared" si="3"/>
        <v/>
      </c>
    </row>
    <row r="102" spans="1:23" ht="30.75" customHeight="1">
      <c r="A102" s="29">
        <v>98</v>
      </c>
      <c r="B102" s="152"/>
      <c r="C102" s="152"/>
      <c r="D102" s="152"/>
      <c r="E102" s="152"/>
      <c r="F102" s="152"/>
      <c r="G102" s="75" t="str">
        <f>IFERROR(VLOOKUP(LEFT($L102,1),コード!$A$1:$B$20,2,FALSE),"")</f>
        <v/>
      </c>
      <c r="H102" s="76"/>
      <c r="I102" s="125"/>
      <c r="J102" s="154"/>
      <c r="K102" s="154"/>
      <c r="L102" s="153"/>
      <c r="M102" s="153"/>
      <c r="N102" s="153"/>
      <c r="O102" s="153"/>
      <c r="P102" s="153"/>
      <c r="Q102" s="152"/>
      <c r="R102" s="152"/>
      <c r="S102" s="152"/>
      <c r="T102" s="152"/>
      <c r="U102" s="152"/>
      <c r="V102" s="152"/>
      <c r="W102" s="61" t="str">
        <f t="shared" si="3"/>
        <v/>
      </c>
    </row>
    <row r="103" spans="1:23" ht="30.75" customHeight="1">
      <c r="A103" s="29">
        <v>99</v>
      </c>
      <c r="B103" s="152"/>
      <c r="C103" s="152"/>
      <c r="D103" s="152"/>
      <c r="E103" s="152"/>
      <c r="F103" s="152"/>
      <c r="G103" s="75" t="str">
        <f>IFERROR(VLOOKUP(LEFT($L103,1),コード!$A$1:$B$20,2,FALSE),"")</f>
        <v/>
      </c>
      <c r="H103" s="76"/>
      <c r="I103" s="125"/>
      <c r="J103" s="154"/>
      <c r="K103" s="154"/>
      <c r="L103" s="153"/>
      <c r="M103" s="153"/>
      <c r="N103" s="153"/>
      <c r="O103" s="153"/>
      <c r="P103" s="153"/>
      <c r="Q103" s="152"/>
      <c r="R103" s="152"/>
      <c r="S103" s="152"/>
      <c r="T103" s="152"/>
      <c r="U103" s="152"/>
      <c r="V103" s="152"/>
      <c r="W103" s="61" t="str">
        <f t="shared" si="3"/>
        <v/>
      </c>
    </row>
    <row r="104" spans="1:23" ht="30.75" customHeight="1">
      <c r="A104" s="29">
        <v>100</v>
      </c>
      <c r="B104" s="152"/>
      <c r="C104" s="152"/>
      <c r="D104" s="152"/>
      <c r="E104" s="152"/>
      <c r="F104" s="152"/>
      <c r="G104" s="75" t="str">
        <f>IFERROR(VLOOKUP(LEFT($L104,1),コード!$A$1:$B$20,2,FALSE),"")</f>
        <v/>
      </c>
      <c r="H104" s="76"/>
      <c r="I104" s="125"/>
      <c r="J104" s="154"/>
      <c r="K104" s="154"/>
      <c r="L104" s="153"/>
      <c r="M104" s="153"/>
      <c r="N104" s="153"/>
      <c r="O104" s="153"/>
      <c r="P104" s="153"/>
      <c r="Q104" s="152"/>
      <c r="R104" s="152"/>
      <c r="S104" s="152"/>
      <c r="T104" s="152"/>
      <c r="U104" s="152"/>
      <c r="V104" s="152"/>
      <c r="W104" s="61" t="str">
        <f t="shared" si="3"/>
        <v/>
      </c>
    </row>
    <row r="105" spans="1:23" ht="30.75" customHeight="1">
      <c r="A105" s="29" t="s">
        <v>47</v>
      </c>
      <c r="B105" s="152" t="s">
        <v>48</v>
      </c>
      <c r="C105" s="152"/>
      <c r="D105" s="152"/>
      <c r="E105" s="152"/>
      <c r="F105" s="152"/>
      <c r="G105" s="158" t="s">
        <v>274</v>
      </c>
      <c r="H105" s="159"/>
      <c r="I105" s="160"/>
      <c r="J105" s="154" t="s">
        <v>279</v>
      </c>
      <c r="K105" s="154"/>
      <c r="L105" s="153" t="s">
        <v>45</v>
      </c>
      <c r="M105" s="153"/>
      <c r="N105" s="153"/>
      <c r="O105" s="153"/>
      <c r="P105" s="153"/>
      <c r="Q105" s="152" t="s">
        <v>46</v>
      </c>
      <c r="R105" s="152"/>
      <c r="S105" s="152"/>
      <c r="T105" s="152"/>
      <c r="U105" s="152"/>
      <c r="V105" s="152"/>
    </row>
    <row r="106" spans="1:23" ht="30.75" customHeight="1">
      <c r="A106" s="29">
        <v>101</v>
      </c>
      <c r="B106" s="152"/>
      <c r="C106" s="152"/>
      <c r="D106" s="152"/>
      <c r="E106" s="152"/>
      <c r="F106" s="152"/>
      <c r="G106" s="75" t="str">
        <f>IFERROR(VLOOKUP(LEFT($L106,1),コード!$A$1:$B$20,2,FALSE),"")</f>
        <v/>
      </c>
      <c r="H106" s="76"/>
      <c r="I106" s="125"/>
      <c r="J106" s="154"/>
      <c r="K106" s="154"/>
      <c r="L106" s="153"/>
      <c r="M106" s="153"/>
      <c r="N106" s="153"/>
      <c r="O106" s="153"/>
      <c r="P106" s="153"/>
      <c r="Q106" s="152"/>
      <c r="R106" s="152"/>
      <c r="S106" s="152"/>
      <c r="T106" s="152"/>
      <c r="U106" s="152"/>
      <c r="V106" s="152"/>
      <c r="W106" s="61" t="str">
        <f>MID($L106,4,1)</f>
        <v/>
      </c>
    </row>
    <row r="107" spans="1:23" ht="30.75" customHeight="1">
      <c r="A107" s="29">
        <v>102</v>
      </c>
      <c r="B107" s="152"/>
      <c r="C107" s="152"/>
      <c r="D107" s="152"/>
      <c r="E107" s="152"/>
      <c r="F107" s="152"/>
      <c r="G107" s="75" t="str">
        <f>IFERROR(VLOOKUP(LEFT($L107,1),コード!$A$1:$B$20,2,FALSE),"")</f>
        <v/>
      </c>
      <c r="H107" s="76"/>
      <c r="I107" s="125"/>
      <c r="J107" s="154"/>
      <c r="K107" s="154"/>
      <c r="L107" s="153"/>
      <c r="M107" s="153"/>
      <c r="N107" s="153"/>
      <c r="O107" s="153"/>
      <c r="P107" s="153"/>
      <c r="Q107" s="152"/>
      <c r="R107" s="152"/>
      <c r="S107" s="152"/>
      <c r="T107" s="152"/>
      <c r="U107" s="152"/>
      <c r="V107" s="152"/>
      <c r="W107" s="61" t="str">
        <f t="shared" ref="W107:W130" si="4">MID($L107,4,1)</f>
        <v/>
      </c>
    </row>
    <row r="108" spans="1:23" ht="30.75" customHeight="1">
      <c r="A108" s="29">
        <v>103</v>
      </c>
      <c r="B108" s="152"/>
      <c r="C108" s="152"/>
      <c r="D108" s="152"/>
      <c r="E108" s="152"/>
      <c r="F108" s="152"/>
      <c r="G108" s="75" t="str">
        <f>IFERROR(VLOOKUP(LEFT($L108,1),コード!$A$1:$B$20,2,FALSE),"")</f>
        <v/>
      </c>
      <c r="H108" s="76"/>
      <c r="I108" s="125"/>
      <c r="J108" s="154"/>
      <c r="K108" s="154"/>
      <c r="L108" s="153"/>
      <c r="M108" s="153"/>
      <c r="N108" s="153"/>
      <c r="O108" s="153"/>
      <c r="P108" s="153"/>
      <c r="Q108" s="152"/>
      <c r="R108" s="152"/>
      <c r="S108" s="152"/>
      <c r="T108" s="152"/>
      <c r="U108" s="152"/>
      <c r="V108" s="152"/>
      <c r="W108" s="61" t="str">
        <f t="shared" si="4"/>
        <v/>
      </c>
    </row>
    <row r="109" spans="1:23" ht="30.75" customHeight="1">
      <c r="A109" s="29">
        <v>104</v>
      </c>
      <c r="B109" s="152"/>
      <c r="C109" s="152"/>
      <c r="D109" s="152"/>
      <c r="E109" s="152"/>
      <c r="F109" s="152"/>
      <c r="G109" s="75" t="str">
        <f>IFERROR(VLOOKUP(LEFT($L109,1),コード!$A$1:$B$20,2,FALSE),"")</f>
        <v/>
      </c>
      <c r="H109" s="76"/>
      <c r="I109" s="125"/>
      <c r="J109" s="154"/>
      <c r="K109" s="154"/>
      <c r="L109" s="153"/>
      <c r="M109" s="153"/>
      <c r="N109" s="153"/>
      <c r="O109" s="153"/>
      <c r="P109" s="153"/>
      <c r="Q109" s="152"/>
      <c r="R109" s="152"/>
      <c r="S109" s="152"/>
      <c r="T109" s="152"/>
      <c r="U109" s="152"/>
      <c r="V109" s="152"/>
      <c r="W109" s="61" t="str">
        <f t="shared" si="4"/>
        <v/>
      </c>
    </row>
    <row r="110" spans="1:23" ht="30.75" customHeight="1">
      <c r="A110" s="29">
        <v>105</v>
      </c>
      <c r="B110" s="152"/>
      <c r="C110" s="152"/>
      <c r="D110" s="152"/>
      <c r="E110" s="152"/>
      <c r="F110" s="152"/>
      <c r="G110" s="75" t="str">
        <f>IFERROR(VLOOKUP(LEFT($L110,1),コード!$A$1:$B$20,2,FALSE),"")</f>
        <v/>
      </c>
      <c r="H110" s="76"/>
      <c r="I110" s="125"/>
      <c r="J110" s="154"/>
      <c r="K110" s="154"/>
      <c r="L110" s="153"/>
      <c r="M110" s="153"/>
      <c r="N110" s="153"/>
      <c r="O110" s="153"/>
      <c r="P110" s="153"/>
      <c r="Q110" s="152"/>
      <c r="R110" s="152"/>
      <c r="S110" s="152"/>
      <c r="T110" s="152"/>
      <c r="U110" s="152"/>
      <c r="V110" s="152"/>
      <c r="W110" s="61" t="str">
        <f t="shared" si="4"/>
        <v/>
      </c>
    </row>
    <row r="111" spans="1:23" ht="30.75" customHeight="1">
      <c r="A111" s="29">
        <v>106</v>
      </c>
      <c r="B111" s="152"/>
      <c r="C111" s="152"/>
      <c r="D111" s="152"/>
      <c r="E111" s="152"/>
      <c r="F111" s="152"/>
      <c r="G111" s="75" t="str">
        <f>IFERROR(VLOOKUP(LEFT($L111,1),コード!$A$1:$B$20,2,FALSE),"")</f>
        <v/>
      </c>
      <c r="H111" s="76"/>
      <c r="I111" s="125"/>
      <c r="J111" s="154"/>
      <c r="K111" s="154"/>
      <c r="L111" s="153"/>
      <c r="M111" s="153"/>
      <c r="N111" s="153"/>
      <c r="O111" s="153"/>
      <c r="P111" s="153"/>
      <c r="Q111" s="152"/>
      <c r="R111" s="152"/>
      <c r="S111" s="152"/>
      <c r="T111" s="152"/>
      <c r="U111" s="152"/>
      <c r="V111" s="152"/>
      <c r="W111" s="61" t="str">
        <f t="shared" si="4"/>
        <v/>
      </c>
    </row>
    <row r="112" spans="1:23" ht="30.75" customHeight="1">
      <c r="A112" s="29">
        <v>107</v>
      </c>
      <c r="B112" s="152"/>
      <c r="C112" s="152"/>
      <c r="D112" s="152"/>
      <c r="E112" s="152"/>
      <c r="F112" s="152"/>
      <c r="G112" s="75" t="str">
        <f>IFERROR(VLOOKUP(LEFT($L112,1),コード!$A$1:$B$20,2,FALSE),"")</f>
        <v/>
      </c>
      <c r="H112" s="76"/>
      <c r="I112" s="125"/>
      <c r="J112" s="154"/>
      <c r="K112" s="154"/>
      <c r="L112" s="153"/>
      <c r="M112" s="153"/>
      <c r="N112" s="153"/>
      <c r="O112" s="153"/>
      <c r="P112" s="153"/>
      <c r="Q112" s="152"/>
      <c r="R112" s="152"/>
      <c r="S112" s="152"/>
      <c r="T112" s="152"/>
      <c r="U112" s="152"/>
      <c r="V112" s="152"/>
      <c r="W112" s="61" t="str">
        <f t="shared" si="4"/>
        <v/>
      </c>
    </row>
    <row r="113" spans="1:23" ht="30.75" customHeight="1">
      <c r="A113" s="29">
        <v>108</v>
      </c>
      <c r="B113" s="152"/>
      <c r="C113" s="152"/>
      <c r="D113" s="152"/>
      <c r="E113" s="152"/>
      <c r="F113" s="152"/>
      <c r="G113" s="75" t="str">
        <f>IFERROR(VLOOKUP(LEFT($L113,1),コード!$A$1:$B$20,2,FALSE),"")</f>
        <v/>
      </c>
      <c r="H113" s="76"/>
      <c r="I113" s="125"/>
      <c r="J113" s="154"/>
      <c r="K113" s="154"/>
      <c r="L113" s="153"/>
      <c r="M113" s="153"/>
      <c r="N113" s="153"/>
      <c r="O113" s="153"/>
      <c r="P113" s="153"/>
      <c r="Q113" s="152"/>
      <c r="R113" s="152"/>
      <c r="S113" s="152"/>
      <c r="T113" s="152"/>
      <c r="U113" s="152"/>
      <c r="V113" s="152"/>
      <c r="W113" s="61" t="str">
        <f t="shared" si="4"/>
        <v/>
      </c>
    </row>
    <row r="114" spans="1:23" ht="30.75" customHeight="1">
      <c r="A114" s="29">
        <v>109</v>
      </c>
      <c r="B114" s="152"/>
      <c r="C114" s="152"/>
      <c r="D114" s="152"/>
      <c r="E114" s="152"/>
      <c r="F114" s="152"/>
      <c r="G114" s="75" t="str">
        <f>IFERROR(VLOOKUP(LEFT($L114,1),コード!$A$1:$B$20,2,FALSE),"")</f>
        <v/>
      </c>
      <c r="H114" s="76"/>
      <c r="I114" s="125"/>
      <c r="J114" s="154"/>
      <c r="K114" s="154"/>
      <c r="L114" s="153"/>
      <c r="M114" s="153"/>
      <c r="N114" s="153"/>
      <c r="O114" s="153"/>
      <c r="P114" s="153"/>
      <c r="Q114" s="152"/>
      <c r="R114" s="152"/>
      <c r="S114" s="152"/>
      <c r="T114" s="152"/>
      <c r="U114" s="152"/>
      <c r="V114" s="152"/>
      <c r="W114" s="61" t="str">
        <f t="shared" si="4"/>
        <v/>
      </c>
    </row>
    <row r="115" spans="1:23" ht="30.75" customHeight="1">
      <c r="A115" s="29">
        <v>110</v>
      </c>
      <c r="B115" s="152"/>
      <c r="C115" s="152"/>
      <c r="D115" s="152"/>
      <c r="E115" s="152"/>
      <c r="F115" s="152"/>
      <c r="G115" s="75" t="str">
        <f>IFERROR(VLOOKUP(LEFT($L115,1),コード!$A$1:$B$20,2,FALSE),"")</f>
        <v/>
      </c>
      <c r="H115" s="76"/>
      <c r="I115" s="125"/>
      <c r="J115" s="154"/>
      <c r="K115" s="154"/>
      <c r="L115" s="153"/>
      <c r="M115" s="153"/>
      <c r="N115" s="153"/>
      <c r="O115" s="153"/>
      <c r="P115" s="153"/>
      <c r="Q115" s="152"/>
      <c r="R115" s="152"/>
      <c r="S115" s="152"/>
      <c r="T115" s="152"/>
      <c r="U115" s="152"/>
      <c r="V115" s="152"/>
      <c r="W115" s="61" t="str">
        <f t="shared" si="4"/>
        <v/>
      </c>
    </row>
    <row r="116" spans="1:23" ht="30.75" customHeight="1">
      <c r="A116" s="29">
        <v>111</v>
      </c>
      <c r="B116" s="152"/>
      <c r="C116" s="152"/>
      <c r="D116" s="152"/>
      <c r="E116" s="152"/>
      <c r="F116" s="152"/>
      <c r="G116" s="75" t="str">
        <f>IFERROR(VLOOKUP(LEFT($L116,1),コード!$A$1:$B$20,2,FALSE),"")</f>
        <v/>
      </c>
      <c r="H116" s="76"/>
      <c r="I116" s="125"/>
      <c r="J116" s="154"/>
      <c r="K116" s="154"/>
      <c r="L116" s="153"/>
      <c r="M116" s="153"/>
      <c r="N116" s="153"/>
      <c r="O116" s="153"/>
      <c r="P116" s="153"/>
      <c r="Q116" s="152"/>
      <c r="R116" s="152"/>
      <c r="S116" s="152"/>
      <c r="T116" s="152"/>
      <c r="U116" s="152"/>
      <c r="V116" s="152"/>
      <c r="W116" s="61" t="str">
        <f t="shared" si="4"/>
        <v/>
      </c>
    </row>
    <row r="117" spans="1:23" ht="30.75" customHeight="1">
      <c r="A117" s="29">
        <v>112</v>
      </c>
      <c r="B117" s="152"/>
      <c r="C117" s="152"/>
      <c r="D117" s="152"/>
      <c r="E117" s="152"/>
      <c r="F117" s="152"/>
      <c r="G117" s="75" t="str">
        <f>IFERROR(VLOOKUP(LEFT($L117,1),コード!$A$1:$B$20,2,FALSE),"")</f>
        <v/>
      </c>
      <c r="H117" s="76"/>
      <c r="I117" s="125"/>
      <c r="J117" s="154"/>
      <c r="K117" s="154"/>
      <c r="L117" s="153"/>
      <c r="M117" s="153"/>
      <c r="N117" s="153"/>
      <c r="O117" s="153"/>
      <c r="P117" s="153"/>
      <c r="Q117" s="152"/>
      <c r="R117" s="152"/>
      <c r="S117" s="152"/>
      <c r="T117" s="152"/>
      <c r="U117" s="152"/>
      <c r="V117" s="152"/>
      <c r="W117" s="61" t="str">
        <f t="shared" si="4"/>
        <v/>
      </c>
    </row>
    <row r="118" spans="1:23" ht="30.75" customHeight="1">
      <c r="A118" s="29">
        <v>113</v>
      </c>
      <c r="B118" s="152"/>
      <c r="C118" s="152"/>
      <c r="D118" s="152"/>
      <c r="E118" s="152"/>
      <c r="F118" s="152"/>
      <c r="G118" s="75" t="str">
        <f>IFERROR(VLOOKUP(LEFT($L118,1),コード!$A$1:$B$20,2,FALSE),"")</f>
        <v/>
      </c>
      <c r="H118" s="76"/>
      <c r="I118" s="125"/>
      <c r="J118" s="154"/>
      <c r="K118" s="154"/>
      <c r="L118" s="153"/>
      <c r="M118" s="153"/>
      <c r="N118" s="153"/>
      <c r="O118" s="153"/>
      <c r="P118" s="153"/>
      <c r="Q118" s="152"/>
      <c r="R118" s="152"/>
      <c r="S118" s="152"/>
      <c r="T118" s="152"/>
      <c r="U118" s="152"/>
      <c r="V118" s="152"/>
      <c r="W118" s="61" t="str">
        <f t="shared" si="4"/>
        <v/>
      </c>
    </row>
    <row r="119" spans="1:23" ht="30.75" customHeight="1">
      <c r="A119" s="29">
        <v>114</v>
      </c>
      <c r="B119" s="152"/>
      <c r="C119" s="152"/>
      <c r="D119" s="152"/>
      <c r="E119" s="152"/>
      <c r="F119" s="152"/>
      <c r="G119" s="75" t="str">
        <f>IFERROR(VLOOKUP(LEFT($L119,1),コード!$A$1:$B$20,2,FALSE),"")</f>
        <v/>
      </c>
      <c r="H119" s="76"/>
      <c r="I119" s="125"/>
      <c r="J119" s="154"/>
      <c r="K119" s="154"/>
      <c r="L119" s="153"/>
      <c r="M119" s="153"/>
      <c r="N119" s="153"/>
      <c r="O119" s="153"/>
      <c r="P119" s="153"/>
      <c r="Q119" s="152"/>
      <c r="R119" s="152"/>
      <c r="S119" s="152"/>
      <c r="T119" s="152"/>
      <c r="U119" s="152"/>
      <c r="V119" s="152"/>
      <c r="W119" s="61" t="str">
        <f t="shared" si="4"/>
        <v/>
      </c>
    </row>
    <row r="120" spans="1:23" ht="30.75" customHeight="1">
      <c r="A120" s="29">
        <v>115</v>
      </c>
      <c r="B120" s="152"/>
      <c r="C120" s="152"/>
      <c r="D120" s="152"/>
      <c r="E120" s="152"/>
      <c r="F120" s="152"/>
      <c r="G120" s="75" t="str">
        <f>IFERROR(VLOOKUP(LEFT($L120,1),コード!$A$1:$B$20,2,FALSE),"")</f>
        <v/>
      </c>
      <c r="H120" s="76"/>
      <c r="I120" s="125"/>
      <c r="J120" s="154"/>
      <c r="K120" s="154"/>
      <c r="L120" s="153"/>
      <c r="M120" s="153"/>
      <c r="N120" s="153"/>
      <c r="O120" s="153"/>
      <c r="P120" s="153"/>
      <c r="Q120" s="152"/>
      <c r="R120" s="152"/>
      <c r="S120" s="152"/>
      <c r="T120" s="152"/>
      <c r="U120" s="152"/>
      <c r="V120" s="152"/>
      <c r="W120" s="61" t="str">
        <f t="shared" si="4"/>
        <v/>
      </c>
    </row>
    <row r="121" spans="1:23" ht="30.75" customHeight="1">
      <c r="A121" s="29">
        <v>116</v>
      </c>
      <c r="B121" s="152"/>
      <c r="C121" s="152"/>
      <c r="D121" s="152"/>
      <c r="E121" s="152"/>
      <c r="F121" s="152"/>
      <c r="G121" s="75" t="str">
        <f>IFERROR(VLOOKUP(LEFT($L121,1),コード!$A$1:$B$20,2,FALSE),"")</f>
        <v/>
      </c>
      <c r="H121" s="76"/>
      <c r="I121" s="125"/>
      <c r="J121" s="154"/>
      <c r="K121" s="154"/>
      <c r="L121" s="153"/>
      <c r="M121" s="153"/>
      <c r="N121" s="153"/>
      <c r="O121" s="153"/>
      <c r="P121" s="153"/>
      <c r="Q121" s="152"/>
      <c r="R121" s="152"/>
      <c r="S121" s="152"/>
      <c r="T121" s="152"/>
      <c r="U121" s="152"/>
      <c r="V121" s="152"/>
      <c r="W121" s="61" t="str">
        <f t="shared" si="4"/>
        <v/>
      </c>
    </row>
    <row r="122" spans="1:23" ht="30.75" customHeight="1">
      <c r="A122" s="29">
        <v>117</v>
      </c>
      <c r="B122" s="152"/>
      <c r="C122" s="152"/>
      <c r="D122" s="152"/>
      <c r="E122" s="152"/>
      <c r="F122" s="152"/>
      <c r="G122" s="75" t="str">
        <f>IFERROR(VLOOKUP(LEFT($L122,1),コード!$A$1:$B$20,2,FALSE),"")</f>
        <v/>
      </c>
      <c r="H122" s="76"/>
      <c r="I122" s="125"/>
      <c r="J122" s="154"/>
      <c r="K122" s="154"/>
      <c r="L122" s="153"/>
      <c r="M122" s="153"/>
      <c r="N122" s="153"/>
      <c r="O122" s="153"/>
      <c r="P122" s="153"/>
      <c r="Q122" s="152"/>
      <c r="R122" s="152"/>
      <c r="S122" s="152"/>
      <c r="T122" s="152"/>
      <c r="U122" s="152"/>
      <c r="V122" s="152"/>
      <c r="W122" s="61" t="str">
        <f t="shared" si="4"/>
        <v/>
      </c>
    </row>
    <row r="123" spans="1:23" ht="30.75" customHeight="1">
      <c r="A123" s="29">
        <v>118</v>
      </c>
      <c r="B123" s="152"/>
      <c r="C123" s="152"/>
      <c r="D123" s="152"/>
      <c r="E123" s="152"/>
      <c r="F123" s="152"/>
      <c r="G123" s="75" t="str">
        <f>IFERROR(VLOOKUP(LEFT($L123,1),コード!$A$1:$B$20,2,FALSE),"")</f>
        <v/>
      </c>
      <c r="H123" s="76"/>
      <c r="I123" s="125"/>
      <c r="J123" s="154"/>
      <c r="K123" s="154"/>
      <c r="L123" s="153"/>
      <c r="M123" s="153"/>
      <c r="N123" s="153"/>
      <c r="O123" s="153"/>
      <c r="P123" s="153"/>
      <c r="Q123" s="152"/>
      <c r="R123" s="152"/>
      <c r="S123" s="152"/>
      <c r="T123" s="152"/>
      <c r="U123" s="152"/>
      <c r="V123" s="152"/>
      <c r="W123" s="61" t="str">
        <f t="shared" si="4"/>
        <v/>
      </c>
    </row>
    <row r="124" spans="1:23" ht="30.75" customHeight="1">
      <c r="A124" s="29">
        <v>119</v>
      </c>
      <c r="B124" s="152"/>
      <c r="C124" s="152"/>
      <c r="D124" s="152"/>
      <c r="E124" s="152"/>
      <c r="F124" s="152"/>
      <c r="G124" s="75" t="str">
        <f>IFERROR(VLOOKUP(LEFT($L124,1),コード!$A$1:$B$20,2,FALSE),"")</f>
        <v/>
      </c>
      <c r="H124" s="76"/>
      <c r="I124" s="125"/>
      <c r="J124" s="154"/>
      <c r="K124" s="154"/>
      <c r="L124" s="153"/>
      <c r="M124" s="153"/>
      <c r="N124" s="153"/>
      <c r="O124" s="153"/>
      <c r="P124" s="153"/>
      <c r="Q124" s="152"/>
      <c r="R124" s="152"/>
      <c r="S124" s="152"/>
      <c r="T124" s="152"/>
      <c r="U124" s="152"/>
      <c r="V124" s="152"/>
      <c r="W124" s="61" t="str">
        <f t="shared" si="4"/>
        <v/>
      </c>
    </row>
    <row r="125" spans="1:23" ht="30.75" customHeight="1">
      <c r="A125" s="29">
        <v>120</v>
      </c>
      <c r="B125" s="152"/>
      <c r="C125" s="152"/>
      <c r="D125" s="152"/>
      <c r="E125" s="152"/>
      <c r="F125" s="152"/>
      <c r="G125" s="75" t="str">
        <f>IFERROR(VLOOKUP(LEFT($L125,1),コード!$A$1:$B$20,2,FALSE),"")</f>
        <v/>
      </c>
      <c r="H125" s="76"/>
      <c r="I125" s="125"/>
      <c r="J125" s="154"/>
      <c r="K125" s="154"/>
      <c r="L125" s="153"/>
      <c r="M125" s="153"/>
      <c r="N125" s="153"/>
      <c r="O125" s="153"/>
      <c r="P125" s="153"/>
      <c r="Q125" s="152"/>
      <c r="R125" s="152"/>
      <c r="S125" s="152"/>
      <c r="T125" s="152"/>
      <c r="U125" s="152"/>
      <c r="V125" s="152"/>
      <c r="W125" s="61" t="str">
        <f t="shared" si="4"/>
        <v/>
      </c>
    </row>
    <row r="126" spans="1:23" ht="30.75" customHeight="1">
      <c r="A126" s="29">
        <v>121</v>
      </c>
      <c r="B126" s="152"/>
      <c r="C126" s="152"/>
      <c r="D126" s="152"/>
      <c r="E126" s="152"/>
      <c r="F126" s="152"/>
      <c r="G126" s="75" t="str">
        <f>IFERROR(VLOOKUP(LEFT($L126,1),コード!$A$1:$B$20,2,FALSE),"")</f>
        <v/>
      </c>
      <c r="H126" s="76"/>
      <c r="I126" s="125"/>
      <c r="J126" s="154"/>
      <c r="K126" s="154"/>
      <c r="L126" s="153"/>
      <c r="M126" s="153"/>
      <c r="N126" s="153"/>
      <c r="O126" s="153"/>
      <c r="P126" s="153"/>
      <c r="Q126" s="152"/>
      <c r="R126" s="152"/>
      <c r="S126" s="152"/>
      <c r="T126" s="152"/>
      <c r="U126" s="152"/>
      <c r="V126" s="152"/>
      <c r="W126" s="61" t="str">
        <f t="shared" si="4"/>
        <v/>
      </c>
    </row>
    <row r="127" spans="1:23" ht="30.75" customHeight="1">
      <c r="A127" s="29">
        <v>122</v>
      </c>
      <c r="B127" s="152"/>
      <c r="C127" s="152"/>
      <c r="D127" s="152"/>
      <c r="E127" s="152"/>
      <c r="F127" s="152"/>
      <c r="G127" s="75" t="str">
        <f>IFERROR(VLOOKUP(LEFT($L127,1),コード!$A$1:$B$20,2,FALSE),"")</f>
        <v/>
      </c>
      <c r="H127" s="76"/>
      <c r="I127" s="125"/>
      <c r="J127" s="154"/>
      <c r="K127" s="154"/>
      <c r="L127" s="153"/>
      <c r="M127" s="153"/>
      <c r="N127" s="153"/>
      <c r="O127" s="153"/>
      <c r="P127" s="153"/>
      <c r="Q127" s="152"/>
      <c r="R127" s="152"/>
      <c r="S127" s="152"/>
      <c r="T127" s="152"/>
      <c r="U127" s="152"/>
      <c r="V127" s="152"/>
      <c r="W127" s="61" t="str">
        <f t="shared" si="4"/>
        <v/>
      </c>
    </row>
    <row r="128" spans="1:23" ht="30.75" customHeight="1">
      <c r="A128" s="29">
        <v>123</v>
      </c>
      <c r="B128" s="152"/>
      <c r="C128" s="152"/>
      <c r="D128" s="152"/>
      <c r="E128" s="152"/>
      <c r="F128" s="152"/>
      <c r="G128" s="75" t="str">
        <f>IFERROR(VLOOKUP(LEFT($L128,1),コード!$A$1:$B$20,2,FALSE),"")</f>
        <v/>
      </c>
      <c r="H128" s="76"/>
      <c r="I128" s="125"/>
      <c r="J128" s="154"/>
      <c r="K128" s="154"/>
      <c r="L128" s="153"/>
      <c r="M128" s="153"/>
      <c r="N128" s="153"/>
      <c r="O128" s="153"/>
      <c r="P128" s="153"/>
      <c r="Q128" s="152"/>
      <c r="R128" s="152"/>
      <c r="S128" s="152"/>
      <c r="T128" s="152"/>
      <c r="U128" s="152"/>
      <c r="V128" s="152"/>
      <c r="W128" s="61" t="str">
        <f t="shared" si="4"/>
        <v/>
      </c>
    </row>
    <row r="129" spans="1:23" ht="30.75" customHeight="1">
      <c r="A129" s="29">
        <v>124</v>
      </c>
      <c r="B129" s="152"/>
      <c r="C129" s="152"/>
      <c r="D129" s="152"/>
      <c r="E129" s="152"/>
      <c r="F129" s="152"/>
      <c r="G129" s="75" t="str">
        <f>IFERROR(VLOOKUP(LEFT($L129,1),コード!$A$1:$B$20,2,FALSE),"")</f>
        <v/>
      </c>
      <c r="H129" s="76"/>
      <c r="I129" s="125"/>
      <c r="J129" s="154"/>
      <c r="K129" s="154"/>
      <c r="L129" s="153"/>
      <c r="M129" s="153"/>
      <c r="N129" s="153"/>
      <c r="O129" s="153"/>
      <c r="P129" s="153"/>
      <c r="Q129" s="152"/>
      <c r="R129" s="152"/>
      <c r="S129" s="152"/>
      <c r="T129" s="152"/>
      <c r="U129" s="152"/>
      <c r="V129" s="152"/>
      <c r="W129" s="61" t="str">
        <f t="shared" si="4"/>
        <v/>
      </c>
    </row>
    <row r="130" spans="1:23" ht="30.75" customHeight="1">
      <c r="A130" s="29">
        <v>125</v>
      </c>
      <c r="B130" s="152"/>
      <c r="C130" s="152"/>
      <c r="D130" s="152"/>
      <c r="E130" s="152"/>
      <c r="F130" s="152"/>
      <c r="G130" s="75" t="str">
        <f>IFERROR(VLOOKUP(LEFT($L130,1),コード!$A$1:$B$20,2,FALSE),"")</f>
        <v/>
      </c>
      <c r="H130" s="76"/>
      <c r="I130" s="125"/>
      <c r="J130" s="154"/>
      <c r="K130" s="154"/>
      <c r="L130" s="153"/>
      <c r="M130" s="153"/>
      <c r="N130" s="153"/>
      <c r="O130" s="153"/>
      <c r="P130" s="153"/>
      <c r="Q130" s="152"/>
      <c r="R130" s="152"/>
      <c r="S130" s="152"/>
      <c r="T130" s="152"/>
      <c r="U130" s="152"/>
      <c r="V130" s="152"/>
      <c r="W130" s="61" t="str">
        <f t="shared" si="4"/>
        <v/>
      </c>
    </row>
    <row r="131" spans="1:23" ht="30.75" customHeight="1">
      <c r="A131" s="29" t="s">
        <v>47</v>
      </c>
      <c r="B131" s="152" t="s">
        <v>48</v>
      </c>
      <c r="C131" s="152"/>
      <c r="D131" s="152"/>
      <c r="E131" s="152"/>
      <c r="F131" s="152"/>
      <c r="G131" s="155" t="s">
        <v>274</v>
      </c>
      <c r="H131" s="155"/>
      <c r="I131" s="155"/>
      <c r="J131" s="154" t="s">
        <v>279</v>
      </c>
      <c r="K131" s="154"/>
      <c r="L131" s="153" t="s">
        <v>45</v>
      </c>
      <c r="M131" s="153"/>
      <c r="N131" s="153"/>
      <c r="O131" s="153"/>
      <c r="P131" s="153"/>
      <c r="Q131" s="152" t="s">
        <v>46</v>
      </c>
      <c r="R131" s="152"/>
      <c r="S131" s="152"/>
      <c r="T131" s="152"/>
      <c r="U131" s="152"/>
      <c r="V131" s="152"/>
    </row>
    <row r="132" spans="1:23" ht="30.75" customHeight="1">
      <c r="A132" s="29">
        <v>126</v>
      </c>
      <c r="B132" s="152"/>
      <c r="C132" s="152"/>
      <c r="D132" s="152"/>
      <c r="E132" s="152"/>
      <c r="F132" s="152"/>
      <c r="G132" s="124" t="str">
        <f>IFERROR(VLOOKUP(LEFT($L132,1),コード!$A$1:$B$20,2,FALSE),"")</f>
        <v/>
      </c>
      <c r="H132" s="124"/>
      <c r="I132" s="124"/>
      <c r="J132" s="154"/>
      <c r="K132" s="154"/>
      <c r="L132" s="153"/>
      <c r="M132" s="153"/>
      <c r="N132" s="153"/>
      <c r="O132" s="153"/>
      <c r="P132" s="153"/>
      <c r="Q132" s="152"/>
      <c r="R132" s="152"/>
      <c r="S132" s="152"/>
      <c r="T132" s="152"/>
      <c r="U132" s="152"/>
      <c r="V132" s="152"/>
      <c r="W132" s="61" t="str">
        <f>MID($L132,4,1)</f>
        <v/>
      </c>
    </row>
    <row r="133" spans="1:23" ht="30.75" customHeight="1">
      <c r="A133" s="29">
        <v>127</v>
      </c>
      <c r="B133" s="152"/>
      <c r="C133" s="152"/>
      <c r="D133" s="152"/>
      <c r="E133" s="152"/>
      <c r="F133" s="152"/>
      <c r="G133" s="124" t="str">
        <f>IFERROR(VLOOKUP(LEFT($L133,1),コード!$A$1:$B$20,2,FALSE),"")</f>
        <v/>
      </c>
      <c r="H133" s="124"/>
      <c r="I133" s="124"/>
      <c r="J133" s="154"/>
      <c r="K133" s="154"/>
      <c r="L133" s="153"/>
      <c r="M133" s="153"/>
      <c r="N133" s="153"/>
      <c r="O133" s="153"/>
      <c r="P133" s="153"/>
      <c r="Q133" s="152"/>
      <c r="R133" s="152"/>
      <c r="S133" s="152"/>
      <c r="T133" s="152"/>
      <c r="U133" s="152"/>
      <c r="V133" s="152"/>
      <c r="W133" s="61" t="str">
        <f t="shared" ref="W133:W156" si="5">MID($L133,4,1)</f>
        <v/>
      </c>
    </row>
    <row r="134" spans="1:23" ht="30.75" customHeight="1">
      <c r="A134" s="29">
        <v>128</v>
      </c>
      <c r="B134" s="152"/>
      <c r="C134" s="152"/>
      <c r="D134" s="152"/>
      <c r="E134" s="152"/>
      <c r="F134" s="152"/>
      <c r="G134" s="124" t="str">
        <f>IFERROR(VLOOKUP(LEFT($L134,1),コード!$A$1:$B$20,2,FALSE),"")</f>
        <v/>
      </c>
      <c r="H134" s="124"/>
      <c r="I134" s="124"/>
      <c r="J134" s="154"/>
      <c r="K134" s="154"/>
      <c r="L134" s="153"/>
      <c r="M134" s="153"/>
      <c r="N134" s="153"/>
      <c r="O134" s="153"/>
      <c r="P134" s="153"/>
      <c r="Q134" s="152"/>
      <c r="R134" s="152"/>
      <c r="S134" s="152"/>
      <c r="T134" s="152"/>
      <c r="U134" s="152"/>
      <c r="V134" s="152"/>
      <c r="W134" s="61" t="str">
        <f t="shared" si="5"/>
        <v/>
      </c>
    </row>
    <row r="135" spans="1:23" ht="30.75" customHeight="1">
      <c r="A135" s="29">
        <v>129</v>
      </c>
      <c r="B135" s="152"/>
      <c r="C135" s="152"/>
      <c r="D135" s="152"/>
      <c r="E135" s="152"/>
      <c r="F135" s="152"/>
      <c r="G135" s="124" t="str">
        <f>IFERROR(VLOOKUP(LEFT($L135,1),コード!$A$1:$B$20,2,FALSE),"")</f>
        <v/>
      </c>
      <c r="H135" s="124"/>
      <c r="I135" s="124"/>
      <c r="J135" s="154"/>
      <c r="K135" s="154"/>
      <c r="L135" s="153"/>
      <c r="M135" s="153"/>
      <c r="N135" s="153"/>
      <c r="O135" s="153"/>
      <c r="P135" s="153"/>
      <c r="Q135" s="152"/>
      <c r="R135" s="152"/>
      <c r="S135" s="152"/>
      <c r="T135" s="152"/>
      <c r="U135" s="152"/>
      <c r="V135" s="152"/>
      <c r="W135" s="61" t="str">
        <f t="shared" si="5"/>
        <v/>
      </c>
    </row>
    <row r="136" spans="1:23" ht="30.75" customHeight="1">
      <c r="A136" s="29">
        <v>130</v>
      </c>
      <c r="B136" s="152"/>
      <c r="C136" s="152"/>
      <c r="D136" s="152"/>
      <c r="E136" s="152"/>
      <c r="F136" s="152"/>
      <c r="G136" s="124" t="str">
        <f>IFERROR(VLOOKUP(LEFT($L136,1),コード!$A$1:$B$20,2,FALSE),"")</f>
        <v/>
      </c>
      <c r="H136" s="124"/>
      <c r="I136" s="124"/>
      <c r="J136" s="154"/>
      <c r="K136" s="154"/>
      <c r="L136" s="153"/>
      <c r="M136" s="153"/>
      <c r="N136" s="153"/>
      <c r="O136" s="153"/>
      <c r="P136" s="153"/>
      <c r="Q136" s="152"/>
      <c r="R136" s="152"/>
      <c r="S136" s="152"/>
      <c r="T136" s="152"/>
      <c r="U136" s="152"/>
      <c r="V136" s="152"/>
      <c r="W136" s="61" t="str">
        <f t="shared" si="5"/>
        <v/>
      </c>
    </row>
    <row r="137" spans="1:23" ht="30.75" customHeight="1">
      <c r="A137" s="29">
        <v>131</v>
      </c>
      <c r="B137" s="152"/>
      <c r="C137" s="152"/>
      <c r="D137" s="152"/>
      <c r="E137" s="152"/>
      <c r="F137" s="152"/>
      <c r="G137" s="124" t="str">
        <f>IFERROR(VLOOKUP(LEFT($L137,1),コード!$A$1:$B$20,2,FALSE),"")</f>
        <v/>
      </c>
      <c r="H137" s="124"/>
      <c r="I137" s="124"/>
      <c r="J137" s="154"/>
      <c r="K137" s="154"/>
      <c r="L137" s="153"/>
      <c r="M137" s="153"/>
      <c r="N137" s="153"/>
      <c r="O137" s="153"/>
      <c r="P137" s="153"/>
      <c r="Q137" s="152"/>
      <c r="R137" s="152"/>
      <c r="S137" s="152"/>
      <c r="T137" s="152"/>
      <c r="U137" s="152"/>
      <c r="V137" s="152"/>
      <c r="W137" s="61" t="str">
        <f t="shared" si="5"/>
        <v/>
      </c>
    </row>
    <row r="138" spans="1:23" ht="30.75" customHeight="1">
      <c r="A138" s="29">
        <v>132</v>
      </c>
      <c r="B138" s="152"/>
      <c r="C138" s="152"/>
      <c r="D138" s="152"/>
      <c r="E138" s="152"/>
      <c r="F138" s="152"/>
      <c r="G138" s="124" t="str">
        <f>IFERROR(VLOOKUP(LEFT($L138,1),コード!$A$1:$B$20,2,FALSE),"")</f>
        <v/>
      </c>
      <c r="H138" s="124"/>
      <c r="I138" s="124"/>
      <c r="J138" s="154"/>
      <c r="K138" s="154"/>
      <c r="L138" s="153"/>
      <c r="M138" s="153"/>
      <c r="N138" s="153"/>
      <c r="O138" s="153"/>
      <c r="P138" s="153"/>
      <c r="Q138" s="152"/>
      <c r="R138" s="152"/>
      <c r="S138" s="152"/>
      <c r="T138" s="152"/>
      <c r="U138" s="152"/>
      <c r="V138" s="152"/>
      <c r="W138" s="61" t="str">
        <f t="shared" si="5"/>
        <v/>
      </c>
    </row>
    <row r="139" spans="1:23" ht="30.75" customHeight="1">
      <c r="A139" s="29">
        <v>133</v>
      </c>
      <c r="B139" s="152"/>
      <c r="C139" s="152"/>
      <c r="D139" s="152"/>
      <c r="E139" s="152"/>
      <c r="F139" s="152"/>
      <c r="G139" s="124" t="str">
        <f>IFERROR(VLOOKUP(LEFT($L139,1),コード!$A$1:$B$20,2,FALSE),"")</f>
        <v/>
      </c>
      <c r="H139" s="124"/>
      <c r="I139" s="124"/>
      <c r="J139" s="154"/>
      <c r="K139" s="154"/>
      <c r="L139" s="153"/>
      <c r="M139" s="153"/>
      <c r="N139" s="153"/>
      <c r="O139" s="153"/>
      <c r="P139" s="153"/>
      <c r="Q139" s="152"/>
      <c r="R139" s="152"/>
      <c r="S139" s="152"/>
      <c r="T139" s="152"/>
      <c r="U139" s="152"/>
      <c r="V139" s="152"/>
      <c r="W139" s="61" t="str">
        <f t="shared" si="5"/>
        <v/>
      </c>
    </row>
    <row r="140" spans="1:23" ht="30.75" customHeight="1">
      <c r="A140" s="29">
        <v>134</v>
      </c>
      <c r="B140" s="152"/>
      <c r="C140" s="152"/>
      <c r="D140" s="152"/>
      <c r="E140" s="152"/>
      <c r="F140" s="152"/>
      <c r="G140" s="124" t="str">
        <f>IFERROR(VLOOKUP(LEFT($L140,1),コード!$A$1:$B$20,2,FALSE),"")</f>
        <v/>
      </c>
      <c r="H140" s="124"/>
      <c r="I140" s="124"/>
      <c r="J140" s="154"/>
      <c r="K140" s="154"/>
      <c r="L140" s="153"/>
      <c r="M140" s="153"/>
      <c r="N140" s="153"/>
      <c r="O140" s="153"/>
      <c r="P140" s="153"/>
      <c r="Q140" s="152"/>
      <c r="R140" s="152"/>
      <c r="S140" s="152"/>
      <c r="T140" s="152"/>
      <c r="U140" s="152"/>
      <c r="V140" s="152"/>
      <c r="W140" s="61" t="str">
        <f t="shared" si="5"/>
        <v/>
      </c>
    </row>
    <row r="141" spans="1:23" ht="30.75" customHeight="1">
      <c r="A141" s="29">
        <v>135</v>
      </c>
      <c r="B141" s="152"/>
      <c r="C141" s="152"/>
      <c r="D141" s="152"/>
      <c r="E141" s="152"/>
      <c r="F141" s="152"/>
      <c r="G141" s="124" t="str">
        <f>IFERROR(VLOOKUP(LEFT($L141,1),コード!$A$1:$B$20,2,FALSE),"")</f>
        <v/>
      </c>
      <c r="H141" s="124"/>
      <c r="I141" s="124"/>
      <c r="J141" s="154"/>
      <c r="K141" s="154"/>
      <c r="L141" s="153"/>
      <c r="M141" s="153"/>
      <c r="N141" s="153"/>
      <c r="O141" s="153"/>
      <c r="P141" s="153"/>
      <c r="Q141" s="152"/>
      <c r="R141" s="152"/>
      <c r="S141" s="152"/>
      <c r="T141" s="152"/>
      <c r="U141" s="152"/>
      <c r="V141" s="152"/>
      <c r="W141" s="61" t="str">
        <f t="shared" si="5"/>
        <v/>
      </c>
    </row>
    <row r="142" spans="1:23" ht="30.75" customHeight="1">
      <c r="A142" s="29">
        <v>136</v>
      </c>
      <c r="B142" s="152"/>
      <c r="C142" s="152"/>
      <c r="D142" s="152"/>
      <c r="E142" s="152"/>
      <c r="F142" s="152"/>
      <c r="G142" s="124" t="str">
        <f>IFERROR(VLOOKUP(LEFT($L142,1),コード!$A$1:$B$20,2,FALSE),"")</f>
        <v/>
      </c>
      <c r="H142" s="124"/>
      <c r="I142" s="124"/>
      <c r="J142" s="154"/>
      <c r="K142" s="154"/>
      <c r="L142" s="153"/>
      <c r="M142" s="153"/>
      <c r="N142" s="153"/>
      <c r="O142" s="153"/>
      <c r="P142" s="153"/>
      <c r="Q142" s="152"/>
      <c r="R142" s="152"/>
      <c r="S142" s="152"/>
      <c r="T142" s="152"/>
      <c r="U142" s="152"/>
      <c r="V142" s="152"/>
      <c r="W142" s="61" t="str">
        <f t="shared" si="5"/>
        <v/>
      </c>
    </row>
    <row r="143" spans="1:23" ht="30.75" customHeight="1">
      <c r="A143" s="29">
        <v>137</v>
      </c>
      <c r="B143" s="152"/>
      <c r="C143" s="152"/>
      <c r="D143" s="152"/>
      <c r="E143" s="152"/>
      <c r="F143" s="152"/>
      <c r="G143" s="124" t="str">
        <f>IFERROR(VLOOKUP(LEFT($L143,1),コード!$A$1:$B$20,2,FALSE),"")</f>
        <v/>
      </c>
      <c r="H143" s="124"/>
      <c r="I143" s="124"/>
      <c r="J143" s="154"/>
      <c r="K143" s="154"/>
      <c r="L143" s="153"/>
      <c r="M143" s="153"/>
      <c r="N143" s="153"/>
      <c r="O143" s="153"/>
      <c r="P143" s="153"/>
      <c r="Q143" s="152"/>
      <c r="R143" s="152"/>
      <c r="S143" s="152"/>
      <c r="T143" s="152"/>
      <c r="U143" s="152"/>
      <c r="V143" s="152"/>
      <c r="W143" s="61" t="str">
        <f t="shared" si="5"/>
        <v/>
      </c>
    </row>
    <row r="144" spans="1:23" ht="30.75" customHeight="1">
      <c r="A144" s="29">
        <v>138</v>
      </c>
      <c r="B144" s="152"/>
      <c r="C144" s="152"/>
      <c r="D144" s="152"/>
      <c r="E144" s="152"/>
      <c r="F144" s="152"/>
      <c r="G144" s="124" t="str">
        <f>IFERROR(VLOOKUP(LEFT($L144,1),コード!$A$1:$B$20,2,FALSE),"")</f>
        <v/>
      </c>
      <c r="H144" s="124"/>
      <c r="I144" s="124"/>
      <c r="J144" s="154"/>
      <c r="K144" s="154"/>
      <c r="L144" s="153"/>
      <c r="M144" s="153"/>
      <c r="N144" s="153"/>
      <c r="O144" s="153"/>
      <c r="P144" s="153"/>
      <c r="Q144" s="152"/>
      <c r="R144" s="152"/>
      <c r="S144" s="152"/>
      <c r="T144" s="152"/>
      <c r="U144" s="152"/>
      <c r="V144" s="152"/>
      <c r="W144" s="61" t="str">
        <f t="shared" si="5"/>
        <v/>
      </c>
    </row>
    <row r="145" spans="1:23" ht="30.75" customHeight="1">
      <c r="A145" s="29">
        <v>139</v>
      </c>
      <c r="B145" s="152"/>
      <c r="C145" s="152"/>
      <c r="D145" s="152"/>
      <c r="E145" s="152"/>
      <c r="F145" s="152"/>
      <c r="G145" s="124" t="str">
        <f>IFERROR(VLOOKUP(LEFT($L145,1),コード!$A$1:$B$20,2,FALSE),"")</f>
        <v/>
      </c>
      <c r="H145" s="124"/>
      <c r="I145" s="124"/>
      <c r="J145" s="154"/>
      <c r="K145" s="154"/>
      <c r="L145" s="153"/>
      <c r="M145" s="153"/>
      <c r="N145" s="153"/>
      <c r="O145" s="153"/>
      <c r="P145" s="153"/>
      <c r="Q145" s="152"/>
      <c r="R145" s="152"/>
      <c r="S145" s="152"/>
      <c r="T145" s="152"/>
      <c r="U145" s="152"/>
      <c r="V145" s="152"/>
      <c r="W145" s="61" t="str">
        <f t="shared" si="5"/>
        <v/>
      </c>
    </row>
    <row r="146" spans="1:23" ht="30.75" customHeight="1">
      <c r="A146" s="29">
        <v>140</v>
      </c>
      <c r="B146" s="152"/>
      <c r="C146" s="152"/>
      <c r="D146" s="152"/>
      <c r="E146" s="152"/>
      <c r="F146" s="152"/>
      <c r="G146" s="124" t="str">
        <f>IFERROR(VLOOKUP(LEFT($L146,1),コード!$A$1:$B$20,2,FALSE),"")</f>
        <v/>
      </c>
      <c r="H146" s="124"/>
      <c r="I146" s="124"/>
      <c r="J146" s="154"/>
      <c r="K146" s="154"/>
      <c r="L146" s="153"/>
      <c r="M146" s="153"/>
      <c r="N146" s="153"/>
      <c r="O146" s="153"/>
      <c r="P146" s="153"/>
      <c r="Q146" s="152"/>
      <c r="R146" s="152"/>
      <c r="S146" s="152"/>
      <c r="T146" s="152"/>
      <c r="U146" s="152"/>
      <c r="V146" s="152"/>
      <c r="W146" s="61" t="str">
        <f t="shared" si="5"/>
        <v/>
      </c>
    </row>
    <row r="147" spans="1:23" ht="30.75" customHeight="1">
      <c r="A147" s="29">
        <v>141</v>
      </c>
      <c r="B147" s="152"/>
      <c r="C147" s="152"/>
      <c r="D147" s="152"/>
      <c r="E147" s="152"/>
      <c r="F147" s="152"/>
      <c r="G147" s="124" t="str">
        <f>IFERROR(VLOOKUP(LEFT($L147,1),コード!$A$1:$B$20,2,FALSE),"")</f>
        <v/>
      </c>
      <c r="H147" s="124"/>
      <c r="I147" s="124"/>
      <c r="J147" s="154"/>
      <c r="K147" s="154"/>
      <c r="L147" s="153"/>
      <c r="M147" s="153"/>
      <c r="N147" s="153"/>
      <c r="O147" s="153"/>
      <c r="P147" s="153"/>
      <c r="Q147" s="152"/>
      <c r="R147" s="152"/>
      <c r="S147" s="152"/>
      <c r="T147" s="152"/>
      <c r="U147" s="152"/>
      <c r="V147" s="152"/>
      <c r="W147" s="61" t="str">
        <f t="shared" si="5"/>
        <v/>
      </c>
    </row>
    <row r="148" spans="1:23" ht="30.75" customHeight="1">
      <c r="A148" s="29">
        <v>142</v>
      </c>
      <c r="B148" s="152"/>
      <c r="C148" s="152"/>
      <c r="D148" s="152"/>
      <c r="E148" s="152"/>
      <c r="F148" s="152"/>
      <c r="G148" s="124" t="str">
        <f>IFERROR(VLOOKUP(LEFT($L148,1),コード!$A$1:$B$20,2,FALSE),"")</f>
        <v/>
      </c>
      <c r="H148" s="124"/>
      <c r="I148" s="124"/>
      <c r="J148" s="154"/>
      <c r="K148" s="154"/>
      <c r="L148" s="153"/>
      <c r="M148" s="153"/>
      <c r="N148" s="153"/>
      <c r="O148" s="153"/>
      <c r="P148" s="153"/>
      <c r="Q148" s="152"/>
      <c r="R148" s="152"/>
      <c r="S148" s="152"/>
      <c r="T148" s="152"/>
      <c r="U148" s="152"/>
      <c r="V148" s="152"/>
      <c r="W148" s="61" t="str">
        <f t="shared" si="5"/>
        <v/>
      </c>
    </row>
    <row r="149" spans="1:23" ht="30.75" customHeight="1">
      <c r="A149" s="29">
        <v>143</v>
      </c>
      <c r="B149" s="152"/>
      <c r="C149" s="152"/>
      <c r="D149" s="152"/>
      <c r="E149" s="152"/>
      <c r="F149" s="152"/>
      <c r="G149" s="124" t="str">
        <f>IFERROR(VLOOKUP(LEFT($L149,1),コード!$A$1:$B$20,2,FALSE),"")</f>
        <v/>
      </c>
      <c r="H149" s="124"/>
      <c r="I149" s="124"/>
      <c r="J149" s="154"/>
      <c r="K149" s="154"/>
      <c r="L149" s="153"/>
      <c r="M149" s="153"/>
      <c r="N149" s="153"/>
      <c r="O149" s="153"/>
      <c r="P149" s="153"/>
      <c r="Q149" s="152"/>
      <c r="R149" s="152"/>
      <c r="S149" s="152"/>
      <c r="T149" s="152"/>
      <c r="U149" s="152"/>
      <c r="V149" s="152"/>
      <c r="W149" s="61" t="str">
        <f t="shared" si="5"/>
        <v/>
      </c>
    </row>
    <row r="150" spans="1:23" ht="30.75" customHeight="1">
      <c r="A150" s="29">
        <v>144</v>
      </c>
      <c r="B150" s="152"/>
      <c r="C150" s="152"/>
      <c r="D150" s="152"/>
      <c r="E150" s="152"/>
      <c r="F150" s="152"/>
      <c r="G150" s="124" t="str">
        <f>IFERROR(VLOOKUP(LEFT($L150,1),コード!$A$1:$B$20,2,FALSE),"")</f>
        <v/>
      </c>
      <c r="H150" s="124"/>
      <c r="I150" s="124"/>
      <c r="J150" s="154"/>
      <c r="K150" s="154"/>
      <c r="L150" s="153"/>
      <c r="M150" s="153"/>
      <c r="N150" s="153"/>
      <c r="O150" s="153"/>
      <c r="P150" s="153"/>
      <c r="Q150" s="152"/>
      <c r="R150" s="152"/>
      <c r="S150" s="152"/>
      <c r="T150" s="152"/>
      <c r="U150" s="152"/>
      <c r="V150" s="152"/>
      <c r="W150" s="61" t="str">
        <f t="shared" si="5"/>
        <v/>
      </c>
    </row>
    <row r="151" spans="1:23" ht="30.75" customHeight="1">
      <c r="A151" s="29">
        <v>145</v>
      </c>
      <c r="B151" s="152"/>
      <c r="C151" s="152"/>
      <c r="D151" s="152"/>
      <c r="E151" s="152"/>
      <c r="F151" s="152"/>
      <c r="G151" s="124" t="str">
        <f>IFERROR(VLOOKUP(LEFT($L151,1),コード!$A$1:$B$20,2,FALSE),"")</f>
        <v/>
      </c>
      <c r="H151" s="124"/>
      <c r="I151" s="124"/>
      <c r="J151" s="154"/>
      <c r="K151" s="154"/>
      <c r="L151" s="153"/>
      <c r="M151" s="153"/>
      <c r="N151" s="153"/>
      <c r="O151" s="153"/>
      <c r="P151" s="153"/>
      <c r="Q151" s="152"/>
      <c r="R151" s="152"/>
      <c r="S151" s="152"/>
      <c r="T151" s="152"/>
      <c r="U151" s="152"/>
      <c r="V151" s="152"/>
      <c r="W151" s="61" t="str">
        <f t="shared" si="5"/>
        <v/>
      </c>
    </row>
    <row r="152" spans="1:23" ht="30.75" customHeight="1">
      <c r="A152" s="29">
        <v>146</v>
      </c>
      <c r="B152" s="152"/>
      <c r="C152" s="152"/>
      <c r="D152" s="152"/>
      <c r="E152" s="152"/>
      <c r="F152" s="152"/>
      <c r="G152" s="124" t="str">
        <f>IFERROR(VLOOKUP(LEFT($L152,1),コード!$A$1:$B$20,2,FALSE),"")</f>
        <v/>
      </c>
      <c r="H152" s="124"/>
      <c r="I152" s="124"/>
      <c r="J152" s="154"/>
      <c r="K152" s="154"/>
      <c r="L152" s="153"/>
      <c r="M152" s="153"/>
      <c r="N152" s="153"/>
      <c r="O152" s="153"/>
      <c r="P152" s="153"/>
      <c r="Q152" s="152"/>
      <c r="R152" s="152"/>
      <c r="S152" s="152"/>
      <c r="T152" s="152"/>
      <c r="U152" s="152"/>
      <c r="V152" s="152"/>
      <c r="W152" s="61" t="str">
        <f t="shared" si="5"/>
        <v/>
      </c>
    </row>
    <row r="153" spans="1:23" ht="30.75" customHeight="1">
      <c r="A153" s="29">
        <v>147</v>
      </c>
      <c r="B153" s="152"/>
      <c r="C153" s="152"/>
      <c r="D153" s="152"/>
      <c r="E153" s="152"/>
      <c r="F153" s="152"/>
      <c r="G153" s="124" t="str">
        <f>IFERROR(VLOOKUP(LEFT($L153,1),コード!$A$1:$B$20,2,FALSE),"")</f>
        <v/>
      </c>
      <c r="H153" s="124"/>
      <c r="I153" s="124"/>
      <c r="J153" s="154"/>
      <c r="K153" s="154"/>
      <c r="L153" s="153"/>
      <c r="M153" s="153"/>
      <c r="N153" s="153"/>
      <c r="O153" s="153"/>
      <c r="P153" s="153"/>
      <c r="Q153" s="152"/>
      <c r="R153" s="152"/>
      <c r="S153" s="152"/>
      <c r="T153" s="152"/>
      <c r="U153" s="152"/>
      <c r="V153" s="152"/>
      <c r="W153" s="61" t="str">
        <f t="shared" si="5"/>
        <v/>
      </c>
    </row>
    <row r="154" spans="1:23" ht="30.75" customHeight="1">
      <c r="A154" s="29">
        <v>148</v>
      </c>
      <c r="B154" s="152"/>
      <c r="C154" s="152"/>
      <c r="D154" s="152"/>
      <c r="E154" s="152"/>
      <c r="F154" s="152"/>
      <c r="G154" s="124" t="str">
        <f>IFERROR(VLOOKUP(LEFT($L154,1),コード!$A$1:$B$20,2,FALSE),"")</f>
        <v/>
      </c>
      <c r="H154" s="124"/>
      <c r="I154" s="124"/>
      <c r="J154" s="154"/>
      <c r="K154" s="154"/>
      <c r="L154" s="153"/>
      <c r="M154" s="153"/>
      <c r="N154" s="153"/>
      <c r="O154" s="153"/>
      <c r="P154" s="153"/>
      <c r="Q154" s="152"/>
      <c r="R154" s="152"/>
      <c r="S154" s="152"/>
      <c r="T154" s="152"/>
      <c r="U154" s="152"/>
      <c r="V154" s="152"/>
      <c r="W154" s="61" t="str">
        <f t="shared" si="5"/>
        <v/>
      </c>
    </row>
    <row r="155" spans="1:23" ht="30.75" customHeight="1">
      <c r="A155" s="29">
        <v>149</v>
      </c>
      <c r="B155" s="152"/>
      <c r="C155" s="152"/>
      <c r="D155" s="152"/>
      <c r="E155" s="152"/>
      <c r="F155" s="152"/>
      <c r="G155" s="124" t="str">
        <f>IFERROR(VLOOKUP(LEFT($L155,1),コード!$A$1:$B$20,2,FALSE),"")</f>
        <v/>
      </c>
      <c r="H155" s="124"/>
      <c r="I155" s="124"/>
      <c r="J155" s="154"/>
      <c r="K155" s="154"/>
      <c r="L155" s="153"/>
      <c r="M155" s="153"/>
      <c r="N155" s="153"/>
      <c r="O155" s="153"/>
      <c r="P155" s="153"/>
      <c r="Q155" s="152"/>
      <c r="R155" s="152"/>
      <c r="S155" s="152"/>
      <c r="T155" s="152"/>
      <c r="U155" s="152"/>
      <c r="V155" s="152"/>
      <c r="W155" s="61" t="str">
        <f t="shared" si="5"/>
        <v/>
      </c>
    </row>
    <row r="156" spans="1:23" ht="30.75" customHeight="1">
      <c r="A156" s="29">
        <v>150</v>
      </c>
      <c r="B156" s="152"/>
      <c r="C156" s="152"/>
      <c r="D156" s="152"/>
      <c r="E156" s="152"/>
      <c r="F156" s="152"/>
      <c r="G156" s="124" t="str">
        <f>IFERROR(VLOOKUP(LEFT($L156,1),コード!$A$1:$B$20,2,FALSE),"")</f>
        <v/>
      </c>
      <c r="H156" s="124"/>
      <c r="I156" s="124"/>
      <c r="J156" s="154"/>
      <c r="K156" s="154"/>
      <c r="L156" s="153"/>
      <c r="M156" s="153"/>
      <c r="N156" s="153"/>
      <c r="O156" s="153"/>
      <c r="P156" s="153"/>
      <c r="Q156" s="152"/>
      <c r="R156" s="152"/>
      <c r="S156" s="152"/>
      <c r="T156" s="152"/>
      <c r="U156" s="152"/>
      <c r="V156" s="152"/>
      <c r="W156" s="61" t="str">
        <f t="shared" si="5"/>
        <v/>
      </c>
    </row>
    <row r="157" spans="1:23" ht="30.75" customHeight="1">
      <c r="A157" s="29" t="s">
        <v>47</v>
      </c>
      <c r="B157" s="152" t="s">
        <v>48</v>
      </c>
      <c r="C157" s="152"/>
      <c r="D157" s="152"/>
      <c r="E157" s="152"/>
      <c r="F157" s="152"/>
      <c r="G157" s="155" t="s">
        <v>274</v>
      </c>
      <c r="H157" s="155"/>
      <c r="I157" s="155"/>
      <c r="J157" s="154" t="s">
        <v>279</v>
      </c>
      <c r="K157" s="154"/>
      <c r="L157" s="153" t="s">
        <v>45</v>
      </c>
      <c r="M157" s="153"/>
      <c r="N157" s="153"/>
      <c r="O157" s="153"/>
      <c r="P157" s="153"/>
      <c r="Q157" s="152" t="s">
        <v>46</v>
      </c>
      <c r="R157" s="152"/>
      <c r="S157" s="152"/>
      <c r="T157" s="152"/>
      <c r="U157" s="152"/>
      <c r="V157" s="152"/>
    </row>
    <row r="158" spans="1:23" ht="30.75" customHeight="1">
      <c r="A158" s="29">
        <v>151</v>
      </c>
      <c r="B158" s="152"/>
      <c r="C158" s="152"/>
      <c r="D158" s="152"/>
      <c r="E158" s="152"/>
      <c r="F158" s="152"/>
      <c r="G158" s="124" t="str">
        <f>IFERROR(VLOOKUP(LEFT($L158,1),コード!$A$1:$B$20,2,FALSE),"")</f>
        <v/>
      </c>
      <c r="H158" s="124"/>
      <c r="I158" s="124"/>
      <c r="J158" s="154"/>
      <c r="K158" s="154"/>
      <c r="L158" s="153"/>
      <c r="M158" s="153"/>
      <c r="N158" s="153"/>
      <c r="O158" s="153"/>
      <c r="P158" s="153"/>
      <c r="Q158" s="152"/>
      <c r="R158" s="152"/>
      <c r="S158" s="152"/>
      <c r="T158" s="152"/>
      <c r="U158" s="152"/>
      <c r="V158" s="152"/>
      <c r="W158" s="61" t="str">
        <f>MID($L158,4,1)</f>
        <v/>
      </c>
    </row>
    <row r="159" spans="1:23" ht="30.75" customHeight="1">
      <c r="A159" s="29">
        <v>152</v>
      </c>
      <c r="B159" s="152"/>
      <c r="C159" s="152"/>
      <c r="D159" s="152"/>
      <c r="E159" s="152"/>
      <c r="F159" s="152"/>
      <c r="G159" s="124" t="str">
        <f>IFERROR(VLOOKUP(LEFT($L159,1),コード!$A$1:$B$20,2,FALSE),"")</f>
        <v/>
      </c>
      <c r="H159" s="124"/>
      <c r="I159" s="124"/>
      <c r="J159" s="154"/>
      <c r="K159" s="154"/>
      <c r="L159" s="153"/>
      <c r="M159" s="153"/>
      <c r="N159" s="153"/>
      <c r="O159" s="153"/>
      <c r="P159" s="153"/>
      <c r="Q159" s="152"/>
      <c r="R159" s="152"/>
      <c r="S159" s="152"/>
      <c r="T159" s="152"/>
      <c r="U159" s="152"/>
      <c r="V159" s="152"/>
      <c r="W159" s="61" t="str">
        <f t="shared" ref="W159:W182" si="6">MID($L159,4,1)</f>
        <v/>
      </c>
    </row>
    <row r="160" spans="1:23" ht="30.75" customHeight="1">
      <c r="A160" s="29">
        <v>153</v>
      </c>
      <c r="B160" s="152"/>
      <c r="C160" s="152"/>
      <c r="D160" s="152"/>
      <c r="E160" s="152"/>
      <c r="F160" s="152"/>
      <c r="G160" s="124" t="str">
        <f>IFERROR(VLOOKUP(LEFT($L160,1),コード!$A$1:$B$20,2,FALSE),"")</f>
        <v/>
      </c>
      <c r="H160" s="124"/>
      <c r="I160" s="124"/>
      <c r="J160" s="154"/>
      <c r="K160" s="154"/>
      <c r="L160" s="153"/>
      <c r="M160" s="153"/>
      <c r="N160" s="153"/>
      <c r="O160" s="153"/>
      <c r="P160" s="153"/>
      <c r="Q160" s="152"/>
      <c r="R160" s="152"/>
      <c r="S160" s="152"/>
      <c r="T160" s="152"/>
      <c r="U160" s="152"/>
      <c r="V160" s="152"/>
      <c r="W160" s="61" t="str">
        <f t="shared" si="6"/>
        <v/>
      </c>
    </row>
    <row r="161" spans="1:23" ht="30.75" customHeight="1">
      <c r="A161" s="29">
        <v>154</v>
      </c>
      <c r="B161" s="152"/>
      <c r="C161" s="152"/>
      <c r="D161" s="152"/>
      <c r="E161" s="152"/>
      <c r="F161" s="152"/>
      <c r="G161" s="124" t="str">
        <f>IFERROR(VLOOKUP(LEFT($L161,1),コード!$A$1:$B$20,2,FALSE),"")</f>
        <v/>
      </c>
      <c r="H161" s="124"/>
      <c r="I161" s="124"/>
      <c r="J161" s="154"/>
      <c r="K161" s="154"/>
      <c r="L161" s="153"/>
      <c r="M161" s="153"/>
      <c r="N161" s="153"/>
      <c r="O161" s="153"/>
      <c r="P161" s="153"/>
      <c r="Q161" s="152"/>
      <c r="R161" s="152"/>
      <c r="S161" s="152"/>
      <c r="T161" s="152"/>
      <c r="U161" s="152"/>
      <c r="V161" s="152"/>
      <c r="W161" s="61" t="str">
        <f t="shared" si="6"/>
        <v/>
      </c>
    </row>
    <row r="162" spans="1:23" ht="30.75" customHeight="1">
      <c r="A162" s="29">
        <v>155</v>
      </c>
      <c r="B162" s="152"/>
      <c r="C162" s="152"/>
      <c r="D162" s="152"/>
      <c r="E162" s="152"/>
      <c r="F162" s="152"/>
      <c r="G162" s="124" t="str">
        <f>IFERROR(VLOOKUP(LEFT($L162,1),コード!$A$1:$B$20,2,FALSE),"")</f>
        <v/>
      </c>
      <c r="H162" s="124"/>
      <c r="I162" s="124"/>
      <c r="J162" s="154"/>
      <c r="K162" s="154"/>
      <c r="L162" s="153"/>
      <c r="M162" s="153"/>
      <c r="N162" s="153"/>
      <c r="O162" s="153"/>
      <c r="P162" s="153"/>
      <c r="Q162" s="152"/>
      <c r="R162" s="152"/>
      <c r="S162" s="152"/>
      <c r="T162" s="152"/>
      <c r="U162" s="152"/>
      <c r="V162" s="152"/>
      <c r="W162" s="61" t="str">
        <f t="shared" si="6"/>
        <v/>
      </c>
    </row>
    <row r="163" spans="1:23" ht="30.75" customHeight="1">
      <c r="A163" s="29">
        <v>156</v>
      </c>
      <c r="B163" s="152"/>
      <c r="C163" s="152"/>
      <c r="D163" s="152"/>
      <c r="E163" s="152"/>
      <c r="F163" s="152"/>
      <c r="G163" s="124" t="str">
        <f>IFERROR(VLOOKUP(LEFT($L163,1),コード!$A$1:$B$20,2,FALSE),"")</f>
        <v/>
      </c>
      <c r="H163" s="124"/>
      <c r="I163" s="124"/>
      <c r="J163" s="154"/>
      <c r="K163" s="154"/>
      <c r="L163" s="153"/>
      <c r="M163" s="153"/>
      <c r="N163" s="153"/>
      <c r="O163" s="153"/>
      <c r="P163" s="153"/>
      <c r="Q163" s="152"/>
      <c r="R163" s="152"/>
      <c r="S163" s="152"/>
      <c r="T163" s="152"/>
      <c r="U163" s="152"/>
      <c r="V163" s="152"/>
      <c r="W163" s="61" t="str">
        <f t="shared" si="6"/>
        <v/>
      </c>
    </row>
    <row r="164" spans="1:23" ht="30.75" customHeight="1">
      <c r="A164" s="29">
        <v>157</v>
      </c>
      <c r="B164" s="152"/>
      <c r="C164" s="152"/>
      <c r="D164" s="152"/>
      <c r="E164" s="152"/>
      <c r="F164" s="152"/>
      <c r="G164" s="124" t="str">
        <f>IFERROR(VLOOKUP(LEFT($L164,1),コード!$A$1:$B$20,2,FALSE),"")</f>
        <v/>
      </c>
      <c r="H164" s="124"/>
      <c r="I164" s="124"/>
      <c r="J164" s="154"/>
      <c r="K164" s="154"/>
      <c r="L164" s="153"/>
      <c r="M164" s="153"/>
      <c r="N164" s="153"/>
      <c r="O164" s="153"/>
      <c r="P164" s="153"/>
      <c r="Q164" s="152"/>
      <c r="R164" s="152"/>
      <c r="S164" s="152"/>
      <c r="T164" s="152"/>
      <c r="U164" s="152"/>
      <c r="V164" s="152"/>
      <c r="W164" s="61" t="str">
        <f t="shared" si="6"/>
        <v/>
      </c>
    </row>
    <row r="165" spans="1:23" ht="30.75" customHeight="1">
      <c r="A165" s="29">
        <v>158</v>
      </c>
      <c r="B165" s="152"/>
      <c r="C165" s="152"/>
      <c r="D165" s="152"/>
      <c r="E165" s="152"/>
      <c r="F165" s="152"/>
      <c r="G165" s="124" t="str">
        <f>IFERROR(VLOOKUP(LEFT($L165,1),コード!$A$1:$B$20,2,FALSE),"")</f>
        <v/>
      </c>
      <c r="H165" s="124"/>
      <c r="I165" s="124"/>
      <c r="J165" s="154"/>
      <c r="K165" s="154"/>
      <c r="L165" s="153"/>
      <c r="M165" s="153"/>
      <c r="N165" s="153"/>
      <c r="O165" s="153"/>
      <c r="P165" s="153"/>
      <c r="Q165" s="152"/>
      <c r="R165" s="152"/>
      <c r="S165" s="152"/>
      <c r="T165" s="152"/>
      <c r="U165" s="152"/>
      <c r="V165" s="152"/>
      <c r="W165" s="61" t="str">
        <f t="shared" si="6"/>
        <v/>
      </c>
    </row>
    <row r="166" spans="1:23" ht="30.75" customHeight="1">
      <c r="A166" s="29">
        <v>159</v>
      </c>
      <c r="B166" s="152"/>
      <c r="C166" s="152"/>
      <c r="D166" s="152"/>
      <c r="E166" s="152"/>
      <c r="F166" s="152"/>
      <c r="G166" s="124" t="str">
        <f>IFERROR(VLOOKUP(LEFT($L166,1),コード!$A$1:$B$20,2,FALSE),"")</f>
        <v/>
      </c>
      <c r="H166" s="124"/>
      <c r="I166" s="124"/>
      <c r="J166" s="154"/>
      <c r="K166" s="154"/>
      <c r="L166" s="153"/>
      <c r="M166" s="153"/>
      <c r="N166" s="153"/>
      <c r="O166" s="153"/>
      <c r="P166" s="153"/>
      <c r="Q166" s="152"/>
      <c r="R166" s="152"/>
      <c r="S166" s="152"/>
      <c r="T166" s="152"/>
      <c r="U166" s="152"/>
      <c r="V166" s="152"/>
      <c r="W166" s="61" t="str">
        <f t="shared" si="6"/>
        <v/>
      </c>
    </row>
    <row r="167" spans="1:23" ht="30.75" customHeight="1">
      <c r="A167" s="29">
        <v>160</v>
      </c>
      <c r="B167" s="152"/>
      <c r="C167" s="152"/>
      <c r="D167" s="152"/>
      <c r="E167" s="152"/>
      <c r="F167" s="152"/>
      <c r="G167" s="124" t="str">
        <f>IFERROR(VLOOKUP(LEFT($L167,1),コード!$A$1:$B$20,2,FALSE),"")</f>
        <v/>
      </c>
      <c r="H167" s="124"/>
      <c r="I167" s="124"/>
      <c r="J167" s="154"/>
      <c r="K167" s="154"/>
      <c r="L167" s="153"/>
      <c r="M167" s="153"/>
      <c r="N167" s="153"/>
      <c r="O167" s="153"/>
      <c r="P167" s="153"/>
      <c r="Q167" s="152"/>
      <c r="R167" s="152"/>
      <c r="S167" s="152"/>
      <c r="T167" s="152"/>
      <c r="U167" s="152"/>
      <c r="V167" s="152"/>
      <c r="W167" s="61" t="str">
        <f t="shared" si="6"/>
        <v/>
      </c>
    </row>
    <row r="168" spans="1:23" ht="30.75" customHeight="1">
      <c r="A168" s="29">
        <v>161</v>
      </c>
      <c r="B168" s="152"/>
      <c r="C168" s="152"/>
      <c r="D168" s="152"/>
      <c r="E168" s="152"/>
      <c r="F168" s="152"/>
      <c r="G168" s="124" t="str">
        <f>IFERROR(VLOOKUP(LEFT($L168,1),コード!$A$1:$B$20,2,FALSE),"")</f>
        <v/>
      </c>
      <c r="H168" s="124"/>
      <c r="I168" s="124"/>
      <c r="J168" s="154"/>
      <c r="K168" s="154"/>
      <c r="L168" s="153"/>
      <c r="M168" s="153"/>
      <c r="N168" s="153"/>
      <c r="O168" s="153"/>
      <c r="P168" s="153"/>
      <c r="Q168" s="152"/>
      <c r="R168" s="152"/>
      <c r="S168" s="152"/>
      <c r="T168" s="152"/>
      <c r="U168" s="152"/>
      <c r="V168" s="152"/>
      <c r="W168" s="61" t="str">
        <f t="shared" si="6"/>
        <v/>
      </c>
    </row>
    <row r="169" spans="1:23" ht="30.75" customHeight="1">
      <c r="A169" s="29">
        <v>162</v>
      </c>
      <c r="B169" s="152"/>
      <c r="C169" s="152"/>
      <c r="D169" s="152"/>
      <c r="E169" s="152"/>
      <c r="F169" s="152"/>
      <c r="G169" s="124" t="str">
        <f>IFERROR(VLOOKUP(LEFT($L169,1),コード!$A$1:$B$20,2,FALSE),"")</f>
        <v/>
      </c>
      <c r="H169" s="124"/>
      <c r="I169" s="124"/>
      <c r="J169" s="154"/>
      <c r="K169" s="154"/>
      <c r="L169" s="153"/>
      <c r="M169" s="153"/>
      <c r="N169" s="153"/>
      <c r="O169" s="153"/>
      <c r="P169" s="153"/>
      <c r="Q169" s="152"/>
      <c r="R169" s="152"/>
      <c r="S169" s="152"/>
      <c r="T169" s="152"/>
      <c r="U169" s="152"/>
      <c r="V169" s="152"/>
      <c r="W169" s="61" t="str">
        <f t="shared" si="6"/>
        <v/>
      </c>
    </row>
    <row r="170" spans="1:23" ht="30.75" customHeight="1">
      <c r="A170" s="29">
        <v>163</v>
      </c>
      <c r="B170" s="152"/>
      <c r="C170" s="152"/>
      <c r="D170" s="152"/>
      <c r="E170" s="152"/>
      <c r="F170" s="152"/>
      <c r="G170" s="124" t="str">
        <f>IFERROR(VLOOKUP(LEFT($L170,1),コード!$A$1:$B$20,2,FALSE),"")</f>
        <v/>
      </c>
      <c r="H170" s="124"/>
      <c r="I170" s="124"/>
      <c r="J170" s="154"/>
      <c r="K170" s="154"/>
      <c r="L170" s="153"/>
      <c r="M170" s="153"/>
      <c r="N170" s="153"/>
      <c r="O170" s="153"/>
      <c r="P170" s="153"/>
      <c r="Q170" s="152"/>
      <c r="R170" s="152"/>
      <c r="S170" s="152"/>
      <c r="T170" s="152"/>
      <c r="U170" s="152"/>
      <c r="V170" s="152"/>
      <c r="W170" s="61" t="str">
        <f t="shared" si="6"/>
        <v/>
      </c>
    </row>
    <row r="171" spans="1:23" ht="30.75" customHeight="1">
      <c r="A171" s="29">
        <v>164</v>
      </c>
      <c r="B171" s="152"/>
      <c r="C171" s="152"/>
      <c r="D171" s="152"/>
      <c r="E171" s="152"/>
      <c r="F171" s="152"/>
      <c r="G171" s="124" t="str">
        <f>IFERROR(VLOOKUP(LEFT($L171,1),コード!$A$1:$B$20,2,FALSE),"")</f>
        <v/>
      </c>
      <c r="H171" s="124"/>
      <c r="I171" s="124"/>
      <c r="J171" s="154"/>
      <c r="K171" s="154"/>
      <c r="L171" s="153"/>
      <c r="M171" s="153"/>
      <c r="N171" s="153"/>
      <c r="O171" s="153"/>
      <c r="P171" s="153"/>
      <c r="Q171" s="152"/>
      <c r="R171" s="152"/>
      <c r="S171" s="152"/>
      <c r="T171" s="152"/>
      <c r="U171" s="152"/>
      <c r="V171" s="152"/>
      <c r="W171" s="61" t="str">
        <f t="shared" si="6"/>
        <v/>
      </c>
    </row>
    <row r="172" spans="1:23" ht="30.75" customHeight="1">
      <c r="A172" s="29">
        <v>165</v>
      </c>
      <c r="B172" s="152"/>
      <c r="C172" s="152"/>
      <c r="D172" s="152"/>
      <c r="E172" s="152"/>
      <c r="F172" s="152"/>
      <c r="G172" s="124" t="str">
        <f>IFERROR(VLOOKUP(LEFT($L172,1),コード!$A$1:$B$20,2,FALSE),"")</f>
        <v/>
      </c>
      <c r="H172" s="124"/>
      <c r="I172" s="124"/>
      <c r="J172" s="154"/>
      <c r="K172" s="154"/>
      <c r="L172" s="153"/>
      <c r="M172" s="153"/>
      <c r="N172" s="153"/>
      <c r="O172" s="153"/>
      <c r="P172" s="153"/>
      <c r="Q172" s="152"/>
      <c r="R172" s="152"/>
      <c r="S172" s="152"/>
      <c r="T172" s="152"/>
      <c r="U172" s="152"/>
      <c r="V172" s="152"/>
      <c r="W172" s="61" t="str">
        <f t="shared" si="6"/>
        <v/>
      </c>
    </row>
    <row r="173" spans="1:23" ht="30.75" customHeight="1">
      <c r="A173" s="29">
        <v>166</v>
      </c>
      <c r="B173" s="152"/>
      <c r="C173" s="152"/>
      <c r="D173" s="152"/>
      <c r="E173" s="152"/>
      <c r="F173" s="152"/>
      <c r="G173" s="124" t="str">
        <f>IFERROR(VLOOKUP(LEFT($L173,1),コード!$A$1:$B$20,2,FALSE),"")</f>
        <v/>
      </c>
      <c r="H173" s="124"/>
      <c r="I173" s="124"/>
      <c r="J173" s="154"/>
      <c r="K173" s="154"/>
      <c r="L173" s="153"/>
      <c r="M173" s="153"/>
      <c r="N173" s="153"/>
      <c r="O173" s="153"/>
      <c r="P173" s="153"/>
      <c r="Q173" s="152"/>
      <c r="R173" s="152"/>
      <c r="S173" s="152"/>
      <c r="T173" s="152"/>
      <c r="U173" s="152"/>
      <c r="V173" s="152"/>
      <c r="W173" s="61" t="str">
        <f t="shared" si="6"/>
        <v/>
      </c>
    </row>
    <row r="174" spans="1:23" ht="30.75" customHeight="1">
      <c r="A174" s="29">
        <v>167</v>
      </c>
      <c r="B174" s="152"/>
      <c r="C174" s="152"/>
      <c r="D174" s="152"/>
      <c r="E174" s="152"/>
      <c r="F174" s="152"/>
      <c r="G174" s="124" t="str">
        <f>IFERROR(VLOOKUP(LEFT($L174,1),コード!$A$1:$B$20,2,FALSE),"")</f>
        <v/>
      </c>
      <c r="H174" s="124"/>
      <c r="I174" s="124"/>
      <c r="J174" s="154"/>
      <c r="K174" s="154"/>
      <c r="L174" s="153"/>
      <c r="M174" s="153"/>
      <c r="N174" s="153"/>
      <c r="O174" s="153"/>
      <c r="P174" s="153"/>
      <c r="Q174" s="152"/>
      <c r="R174" s="152"/>
      <c r="S174" s="152"/>
      <c r="T174" s="152"/>
      <c r="U174" s="152"/>
      <c r="V174" s="152"/>
      <c r="W174" s="61" t="str">
        <f t="shared" si="6"/>
        <v/>
      </c>
    </row>
    <row r="175" spans="1:23" ht="30.75" customHeight="1">
      <c r="A175" s="29">
        <v>168</v>
      </c>
      <c r="B175" s="152"/>
      <c r="C175" s="152"/>
      <c r="D175" s="152"/>
      <c r="E175" s="152"/>
      <c r="F175" s="152"/>
      <c r="G175" s="124" t="str">
        <f>IFERROR(VLOOKUP(LEFT($L175,1),コード!$A$1:$B$20,2,FALSE),"")</f>
        <v/>
      </c>
      <c r="H175" s="124"/>
      <c r="I175" s="124"/>
      <c r="J175" s="154"/>
      <c r="K175" s="154"/>
      <c r="L175" s="153"/>
      <c r="M175" s="153"/>
      <c r="N175" s="153"/>
      <c r="O175" s="153"/>
      <c r="P175" s="153"/>
      <c r="Q175" s="152"/>
      <c r="R175" s="152"/>
      <c r="S175" s="152"/>
      <c r="T175" s="152"/>
      <c r="U175" s="152"/>
      <c r="V175" s="152"/>
      <c r="W175" s="61" t="str">
        <f t="shared" si="6"/>
        <v/>
      </c>
    </row>
    <row r="176" spans="1:23" ht="30.75" customHeight="1">
      <c r="A176" s="29">
        <v>169</v>
      </c>
      <c r="B176" s="152"/>
      <c r="C176" s="152"/>
      <c r="D176" s="152"/>
      <c r="E176" s="152"/>
      <c r="F176" s="152"/>
      <c r="G176" s="124" t="str">
        <f>IFERROR(VLOOKUP(LEFT($L176,1),コード!$A$1:$B$20,2,FALSE),"")</f>
        <v/>
      </c>
      <c r="H176" s="124"/>
      <c r="I176" s="124"/>
      <c r="J176" s="154"/>
      <c r="K176" s="154"/>
      <c r="L176" s="153"/>
      <c r="M176" s="153"/>
      <c r="N176" s="153"/>
      <c r="O176" s="153"/>
      <c r="P176" s="153"/>
      <c r="Q176" s="152"/>
      <c r="R176" s="152"/>
      <c r="S176" s="152"/>
      <c r="T176" s="152"/>
      <c r="U176" s="152"/>
      <c r="V176" s="152"/>
      <c r="W176" s="61" t="str">
        <f t="shared" si="6"/>
        <v/>
      </c>
    </row>
    <row r="177" spans="1:23" ht="30.75" customHeight="1">
      <c r="A177" s="29">
        <v>170</v>
      </c>
      <c r="B177" s="152"/>
      <c r="C177" s="152"/>
      <c r="D177" s="152"/>
      <c r="E177" s="152"/>
      <c r="F177" s="152"/>
      <c r="G177" s="124" t="str">
        <f>IFERROR(VLOOKUP(LEFT($L177,1),コード!$A$1:$B$20,2,FALSE),"")</f>
        <v/>
      </c>
      <c r="H177" s="124"/>
      <c r="I177" s="124"/>
      <c r="J177" s="154"/>
      <c r="K177" s="154"/>
      <c r="L177" s="153"/>
      <c r="M177" s="153"/>
      <c r="N177" s="153"/>
      <c r="O177" s="153"/>
      <c r="P177" s="153"/>
      <c r="Q177" s="152"/>
      <c r="R177" s="152"/>
      <c r="S177" s="152"/>
      <c r="T177" s="152"/>
      <c r="U177" s="152"/>
      <c r="V177" s="152"/>
      <c r="W177" s="61" t="str">
        <f t="shared" si="6"/>
        <v/>
      </c>
    </row>
    <row r="178" spans="1:23" ht="30.75" customHeight="1">
      <c r="A178" s="29">
        <v>171</v>
      </c>
      <c r="B178" s="152"/>
      <c r="C178" s="152"/>
      <c r="D178" s="152"/>
      <c r="E178" s="152"/>
      <c r="F178" s="152"/>
      <c r="G178" s="124" t="str">
        <f>IFERROR(VLOOKUP(LEFT($L178,1),コード!$A$1:$B$20,2,FALSE),"")</f>
        <v/>
      </c>
      <c r="H178" s="124"/>
      <c r="I178" s="124"/>
      <c r="J178" s="154"/>
      <c r="K178" s="154"/>
      <c r="L178" s="153"/>
      <c r="M178" s="153"/>
      <c r="N178" s="153"/>
      <c r="O178" s="153"/>
      <c r="P178" s="153"/>
      <c r="Q178" s="152"/>
      <c r="R178" s="152"/>
      <c r="S178" s="152"/>
      <c r="T178" s="152"/>
      <c r="U178" s="152"/>
      <c r="V178" s="152"/>
      <c r="W178" s="61" t="str">
        <f t="shared" si="6"/>
        <v/>
      </c>
    </row>
    <row r="179" spans="1:23" ht="30.75" customHeight="1">
      <c r="A179" s="29">
        <v>172</v>
      </c>
      <c r="B179" s="152"/>
      <c r="C179" s="152"/>
      <c r="D179" s="152"/>
      <c r="E179" s="152"/>
      <c r="F179" s="152"/>
      <c r="G179" s="124" t="str">
        <f>IFERROR(VLOOKUP(LEFT($L179,1),コード!$A$1:$B$20,2,FALSE),"")</f>
        <v/>
      </c>
      <c r="H179" s="124"/>
      <c r="I179" s="124"/>
      <c r="J179" s="154"/>
      <c r="K179" s="154"/>
      <c r="L179" s="153"/>
      <c r="M179" s="153"/>
      <c r="N179" s="153"/>
      <c r="O179" s="153"/>
      <c r="P179" s="153"/>
      <c r="Q179" s="152"/>
      <c r="R179" s="152"/>
      <c r="S179" s="152"/>
      <c r="T179" s="152"/>
      <c r="U179" s="152"/>
      <c r="V179" s="152"/>
      <c r="W179" s="61" t="str">
        <f t="shared" si="6"/>
        <v/>
      </c>
    </row>
    <row r="180" spans="1:23" ht="30.75" customHeight="1">
      <c r="A180" s="29">
        <v>173</v>
      </c>
      <c r="B180" s="152"/>
      <c r="C180" s="152"/>
      <c r="D180" s="152"/>
      <c r="E180" s="152"/>
      <c r="F180" s="152"/>
      <c r="G180" s="124" t="str">
        <f>IFERROR(VLOOKUP(LEFT($L180,1),コード!$A$1:$B$20,2,FALSE),"")</f>
        <v/>
      </c>
      <c r="H180" s="124"/>
      <c r="I180" s="124"/>
      <c r="J180" s="154"/>
      <c r="K180" s="154"/>
      <c r="L180" s="153"/>
      <c r="M180" s="153"/>
      <c r="N180" s="153"/>
      <c r="O180" s="153"/>
      <c r="P180" s="153"/>
      <c r="Q180" s="152"/>
      <c r="R180" s="152"/>
      <c r="S180" s="152"/>
      <c r="T180" s="152"/>
      <c r="U180" s="152"/>
      <c r="V180" s="152"/>
      <c r="W180" s="61" t="str">
        <f t="shared" si="6"/>
        <v/>
      </c>
    </row>
    <row r="181" spans="1:23" ht="30.75" customHeight="1">
      <c r="A181" s="29">
        <v>174</v>
      </c>
      <c r="B181" s="152"/>
      <c r="C181" s="152"/>
      <c r="D181" s="152"/>
      <c r="E181" s="152"/>
      <c r="F181" s="152"/>
      <c r="G181" s="124" t="str">
        <f>IFERROR(VLOOKUP(LEFT($L181,1),コード!$A$1:$B$20,2,FALSE),"")</f>
        <v/>
      </c>
      <c r="H181" s="124"/>
      <c r="I181" s="124"/>
      <c r="J181" s="154"/>
      <c r="K181" s="154"/>
      <c r="L181" s="153"/>
      <c r="M181" s="153"/>
      <c r="N181" s="153"/>
      <c r="O181" s="153"/>
      <c r="P181" s="153"/>
      <c r="Q181" s="152"/>
      <c r="R181" s="152"/>
      <c r="S181" s="152"/>
      <c r="T181" s="152"/>
      <c r="U181" s="152"/>
      <c r="V181" s="152"/>
      <c r="W181" s="61" t="str">
        <f t="shared" si="6"/>
        <v/>
      </c>
    </row>
    <row r="182" spans="1:23" ht="30.75" customHeight="1">
      <c r="A182" s="29">
        <v>175</v>
      </c>
      <c r="B182" s="152"/>
      <c r="C182" s="152"/>
      <c r="D182" s="152"/>
      <c r="E182" s="152"/>
      <c r="F182" s="152"/>
      <c r="G182" s="124" t="str">
        <f>IFERROR(VLOOKUP(LEFT($L182,1),コード!$A$1:$B$20,2,FALSE),"")</f>
        <v/>
      </c>
      <c r="H182" s="124"/>
      <c r="I182" s="124"/>
      <c r="J182" s="154"/>
      <c r="K182" s="154"/>
      <c r="L182" s="153"/>
      <c r="M182" s="153"/>
      <c r="N182" s="153"/>
      <c r="O182" s="153"/>
      <c r="P182" s="153"/>
      <c r="Q182" s="152"/>
      <c r="R182" s="152"/>
      <c r="S182" s="152"/>
      <c r="T182" s="152"/>
      <c r="U182" s="152"/>
      <c r="V182" s="152"/>
      <c r="W182" s="61" t="str">
        <f t="shared" si="6"/>
        <v/>
      </c>
    </row>
    <row r="183" spans="1:23" ht="30.75" customHeight="1">
      <c r="A183" s="29" t="s">
        <v>47</v>
      </c>
      <c r="B183" s="152" t="s">
        <v>48</v>
      </c>
      <c r="C183" s="152"/>
      <c r="D183" s="152"/>
      <c r="E183" s="152"/>
      <c r="F183" s="152"/>
      <c r="G183" s="155" t="s">
        <v>274</v>
      </c>
      <c r="H183" s="155"/>
      <c r="I183" s="155"/>
      <c r="J183" s="154" t="s">
        <v>279</v>
      </c>
      <c r="K183" s="154"/>
      <c r="L183" s="153" t="s">
        <v>45</v>
      </c>
      <c r="M183" s="153"/>
      <c r="N183" s="153"/>
      <c r="O183" s="153"/>
      <c r="P183" s="153"/>
      <c r="Q183" s="152" t="s">
        <v>46</v>
      </c>
      <c r="R183" s="152"/>
      <c r="S183" s="152"/>
      <c r="T183" s="152"/>
      <c r="U183" s="152"/>
      <c r="V183" s="152"/>
    </row>
    <row r="184" spans="1:23" ht="30.75" customHeight="1">
      <c r="A184" s="29">
        <v>176</v>
      </c>
      <c r="B184" s="152"/>
      <c r="C184" s="152"/>
      <c r="D184" s="152"/>
      <c r="E184" s="152"/>
      <c r="F184" s="152"/>
      <c r="G184" s="124" t="str">
        <f>IFERROR(VLOOKUP(LEFT($L184,1),コード!$A$1:$B$20,2,FALSE),"")</f>
        <v/>
      </c>
      <c r="H184" s="124"/>
      <c r="I184" s="124"/>
      <c r="J184" s="154"/>
      <c r="K184" s="154"/>
      <c r="L184" s="153"/>
      <c r="M184" s="153"/>
      <c r="N184" s="153"/>
      <c r="O184" s="153"/>
      <c r="P184" s="153"/>
      <c r="Q184" s="152"/>
      <c r="R184" s="152"/>
      <c r="S184" s="152"/>
      <c r="T184" s="152"/>
      <c r="U184" s="152"/>
      <c r="V184" s="152"/>
      <c r="W184" s="61" t="str">
        <f>MID($L184,4,1)</f>
        <v/>
      </c>
    </row>
    <row r="185" spans="1:23" ht="30.75" customHeight="1">
      <c r="A185" s="29">
        <v>177</v>
      </c>
      <c r="B185" s="152"/>
      <c r="C185" s="152"/>
      <c r="D185" s="152"/>
      <c r="E185" s="152"/>
      <c r="F185" s="152"/>
      <c r="G185" s="124" t="str">
        <f>IFERROR(VLOOKUP(LEFT($L185,1),コード!$A$1:$B$20,2,FALSE),"")</f>
        <v/>
      </c>
      <c r="H185" s="124"/>
      <c r="I185" s="124"/>
      <c r="J185" s="154"/>
      <c r="K185" s="154"/>
      <c r="L185" s="153"/>
      <c r="M185" s="153"/>
      <c r="N185" s="153"/>
      <c r="O185" s="153"/>
      <c r="P185" s="153"/>
      <c r="Q185" s="152"/>
      <c r="R185" s="152"/>
      <c r="S185" s="152"/>
      <c r="T185" s="152"/>
      <c r="U185" s="152"/>
      <c r="V185" s="152"/>
      <c r="W185" s="61" t="str">
        <f t="shared" ref="W185:W207" si="7">MID($L185,4,1)</f>
        <v/>
      </c>
    </row>
    <row r="186" spans="1:23" ht="30.75" customHeight="1">
      <c r="A186" s="29">
        <v>178</v>
      </c>
      <c r="B186" s="152"/>
      <c r="C186" s="152"/>
      <c r="D186" s="152"/>
      <c r="E186" s="152"/>
      <c r="F186" s="152"/>
      <c r="G186" s="124" t="str">
        <f>IFERROR(VLOOKUP(LEFT($L186,1),コード!$A$1:$B$20,2,FALSE),"")</f>
        <v/>
      </c>
      <c r="H186" s="124"/>
      <c r="I186" s="124"/>
      <c r="J186" s="154"/>
      <c r="K186" s="154"/>
      <c r="L186" s="153"/>
      <c r="M186" s="153"/>
      <c r="N186" s="153"/>
      <c r="O186" s="153"/>
      <c r="P186" s="153"/>
      <c r="Q186" s="152"/>
      <c r="R186" s="152"/>
      <c r="S186" s="152"/>
      <c r="T186" s="152"/>
      <c r="U186" s="152"/>
      <c r="V186" s="152"/>
      <c r="W186" s="61" t="str">
        <f t="shared" si="7"/>
        <v/>
      </c>
    </row>
    <row r="187" spans="1:23" ht="30.75" customHeight="1">
      <c r="A187" s="29">
        <v>179</v>
      </c>
      <c r="B187" s="152"/>
      <c r="C187" s="152"/>
      <c r="D187" s="152"/>
      <c r="E187" s="152"/>
      <c r="F187" s="152"/>
      <c r="G187" s="124" t="str">
        <f>IFERROR(VLOOKUP(LEFT($L187,1),コード!$A$1:$B$20,2,FALSE),"")</f>
        <v/>
      </c>
      <c r="H187" s="124"/>
      <c r="I187" s="124"/>
      <c r="J187" s="154"/>
      <c r="K187" s="154"/>
      <c r="L187" s="153"/>
      <c r="M187" s="153"/>
      <c r="N187" s="153"/>
      <c r="O187" s="153"/>
      <c r="P187" s="153"/>
      <c r="Q187" s="152"/>
      <c r="R187" s="152"/>
      <c r="S187" s="152"/>
      <c r="T187" s="152"/>
      <c r="U187" s="152"/>
      <c r="V187" s="152"/>
      <c r="W187" s="61" t="str">
        <f t="shared" si="7"/>
        <v/>
      </c>
    </row>
    <row r="188" spans="1:23" ht="30.75" customHeight="1">
      <c r="A188" s="29">
        <v>180</v>
      </c>
      <c r="B188" s="152"/>
      <c r="C188" s="152"/>
      <c r="D188" s="152"/>
      <c r="E188" s="152"/>
      <c r="F188" s="152"/>
      <c r="G188" s="124" t="str">
        <f>IFERROR(VLOOKUP(LEFT($L188,1),コード!$A$1:$B$20,2,FALSE),"")</f>
        <v/>
      </c>
      <c r="H188" s="124"/>
      <c r="I188" s="124"/>
      <c r="J188" s="154"/>
      <c r="K188" s="154"/>
      <c r="L188" s="153"/>
      <c r="M188" s="153"/>
      <c r="N188" s="153"/>
      <c r="O188" s="153"/>
      <c r="P188" s="153"/>
      <c r="Q188" s="152"/>
      <c r="R188" s="152"/>
      <c r="S188" s="152"/>
      <c r="T188" s="152"/>
      <c r="U188" s="152"/>
      <c r="V188" s="152"/>
      <c r="W188" s="61" t="str">
        <f t="shared" si="7"/>
        <v/>
      </c>
    </row>
    <row r="189" spans="1:23" ht="30.75" customHeight="1">
      <c r="A189" s="29">
        <v>181</v>
      </c>
      <c r="B189" s="152"/>
      <c r="C189" s="152"/>
      <c r="D189" s="152"/>
      <c r="E189" s="152"/>
      <c r="F189" s="152"/>
      <c r="G189" s="124" t="str">
        <f>IFERROR(VLOOKUP(LEFT($L189,1),コード!$A$1:$B$20,2,FALSE),"")</f>
        <v/>
      </c>
      <c r="H189" s="124"/>
      <c r="I189" s="124"/>
      <c r="J189" s="154"/>
      <c r="K189" s="154"/>
      <c r="L189" s="153"/>
      <c r="M189" s="153"/>
      <c r="N189" s="153"/>
      <c r="O189" s="153"/>
      <c r="P189" s="153"/>
      <c r="Q189" s="152"/>
      <c r="R189" s="152"/>
      <c r="S189" s="152"/>
      <c r="T189" s="152"/>
      <c r="U189" s="152"/>
      <c r="V189" s="152"/>
      <c r="W189" s="61" t="str">
        <f t="shared" si="7"/>
        <v/>
      </c>
    </row>
    <row r="190" spans="1:23" ht="30.75" customHeight="1">
      <c r="A190" s="29">
        <v>182</v>
      </c>
      <c r="B190" s="152"/>
      <c r="C190" s="152"/>
      <c r="D190" s="152"/>
      <c r="E190" s="152"/>
      <c r="F190" s="152"/>
      <c r="G190" s="124" t="str">
        <f>IFERROR(VLOOKUP(LEFT($L190,1),コード!$A$1:$B$20,2,FALSE),"")</f>
        <v/>
      </c>
      <c r="H190" s="124"/>
      <c r="I190" s="124"/>
      <c r="J190" s="154"/>
      <c r="K190" s="154"/>
      <c r="L190" s="153"/>
      <c r="M190" s="153"/>
      <c r="N190" s="153"/>
      <c r="O190" s="153"/>
      <c r="P190" s="153"/>
      <c r="Q190" s="152"/>
      <c r="R190" s="152"/>
      <c r="S190" s="152"/>
      <c r="T190" s="152"/>
      <c r="U190" s="152"/>
      <c r="V190" s="152"/>
      <c r="W190" s="61" t="str">
        <f t="shared" si="7"/>
        <v/>
      </c>
    </row>
    <row r="191" spans="1:23" ht="30.75" customHeight="1">
      <c r="A191" s="29">
        <v>183</v>
      </c>
      <c r="B191" s="152"/>
      <c r="C191" s="152"/>
      <c r="D191" s="152"/>
      <c r="E191" s="152"/>
      <c r="F191" s="152"/>
      <c r="G191" s="124" t="str">
        <f>IFERROR(VLOOKUP(LEFT($L191,1),コード!$A$1:$B$20,2,FALSE),"")</f>
        <v/>
      </c>
      <c r="H191" s="124"/>
      <c r="I191" s="124"/>
      <c r="J191" s="154"/>
      <c r="K191" s="154"/>
      <c r="L191" s="153"/>
      <c r="M191" s="153"/>
      <c r="N191" s="153"/>
      <c r="O191" s="153"/>
      <c r="P191" s="153"/>
      <c r="Q191" s="152"/>
      <c r="R191" s="152"/>
      <c r="S191" s="152"/>
      <c r="T191" s="152"/>
      <c r="U191" s="152"/>
      <c r="V191" s="152"/>
      <c r="W191" s="61" t="str">
        <f t="shared" si="7"/>
        <v/>
      </c>
    </row>
    <row r="192" spans="1:23" ht="30.75" customHeight="1">
      <c r="A192" s="29">
        <v>184</v>
      </c>
      <c r="B192" s="152"/>
      <c r="C192" s="152"/>
      <c r="D192" s="152"/>
      <c r="E192" s="152"/>
      <c r="F192" s="152"/>
      <c r="G192" s="124" t="str">
        <f>IFERROR(VLOOKUP(LEFT($L192,1),コード!$A$1:$B$20,2,FALSE),"")</f>
        <v/>
      </c>
      <c r="H192" s="124"/>
      <c r="I192" s="124"/>
      <c r="J192" s="154"/>
      <c r="K192" s="154"/>
      <c r="L192" s="153"/>
      <c r="M192" s="153"/>
      <c r="N192" s="153"/>
      <c r="O192" s="153"/>
      <c r="P192" s="153"/>
      <c r="Q192" s="152"/>
      <c r="R192" s="152"/>
      <c r="S192" s="152"/>
      <c r="T192" s="152"/>
      <c r="U192" s="152"/>
      <c r="V192" s="152"/>
      <c r="W192" s="61" t="str">
        <f t="shared" si="7"/>
        <v/>
      </c>
    </row>
    <row r="193" spans="1:23" ht="30.75" customHeight="1">
      <c r="A193" s="29">
        <v>185</v>
      </c>
      <c r="B193" s="152"/>
      <c r="C193" s="152"/>
      <c r="D193" s="152"/>
      <c r="E193" s="152"/>
      <c r="F193" s="152"/>
      <c r="G193" s="124" t="str">
        <f>IFERROR(VLOOKUP(LEFT($L193,1),コード!$A$1:$B$20,2,FALSE),"")</f>
        <v/>
      </c>
      <c r="H193" s="124"/>
      <c r="I193" s="124"/>
      <c r="J193" s="154"/>
      <c r="K193" s="154"/>
      <c r="L193" s="153"/>
      <c r="M193" s="153"/>
      <c r="N193" s="153"/>
      <c r="O193" s="153"/>
      <c r="P193" s="153"/>
      <c r="Q193" s="152"/>
      <c r="R193" s="152"/>
      <c r="S193" s="152"/>
      <c r="T193" s="152"/>
      <c r="U193" s="152"/>
      <c r="V193" s="152"/>
      <c r="W193" s="61" t="str">
        <f t="shared" si="7"/>
        <v/>
      </c>
    </row>
    <row r="194" spans="1:23" ht="30.75" customHeight="1">
      <c r="A194" s="29">
        <v>186</v>
      </c>
      <c r="B194" s="152"/>
      <c r="C194" s="152"/>
      <c r="D194" s="152"/>
      <c r="E194" s="152"/>
      <c r="F194" s="152"/>
      <c r="G194" s="124" t="str">
        <f>IFERROR(VLOOKUP(LEFT($L194,1),コード!$A$1:$B$20,2,FALSE),"")</f>
        <v/>
      </c>
      <c r="H194" s="124"/>
      <c r="I194" s="124"/>
      <c r="J194" s="154"/>
      <c r="K194" s="154"/>
      <c r="L194" s="153"/>
      <c r="M194" s="153"/>
      <c r="N194" s="153"/>
      <c r="O194" s="153"/>
      <c r="P194" s="153"/>
      <c r="Q194" s="152"/>
      <c r="R194" s="152"/>
      <c r="S194" s="152"/>
      <c r="T194" s="152"/>
      <c r="U194" s="152"/>
      <c r="V194" s="152"/>
      <c r="W194" s="61" t="str">
        <f t="shared" si="7"/>
        <v/>
      </c>
    </row>
    <row r="195" spans="1:23" ht="30.75" customHeight="1">
      <c r="A195" s="29">
        <v>187</v>
      </c>
      <c r="B195" s="152"/>
      <c r="C195" s="152"/>
      <c r="D195" s="152"/>
      <c r="E195" s="152"/>
      <c r="F195" s="152"/>
      <c r="G195" s="124" t="str">
        <f>IFERROR(VLOOKUP(LEFT($L195,1),コード!$A$1:$B$20,2,FALSE),"")</f>
        <v/>
      </c>
      <c r="H195" s="124"/>
      <c r="I195" s="124"/>
      <c r="J195" s="154"/>
      <c r="K195" s="154"/>
      <c r="L195" s="153"/>
      <c r="M195" s="153"/>
      <c r="N195" s="153"/>
      <c r="O195" s="153"/>
      <c r="P195" s="153"/>
      <c r="Q195" s="152"/>
      <c r="R195" s="152"/>
      <c r="S195" s="152"/>
      <c r="T195" s="152"/>
      <c r="U195" s="152"/>
      <c r="V195" s="152"/>
      <c r="W195" s="61" t="str">
        <f t="shared" si="7"/>
        <v/>
      </c>
    </row>
    <row r="196" spans="1:23" ht="30.75" customHeight="1">
      <c r="A196" s="29">
        <v>188</v>
      </c>
      <c r="B196" s="152"/>
      <c r="C196" s="152"/>
      <c r="D196" s="152"/>
      <c r="E196" s="152"/>
      <c r="F196" s="152"/>
      <c r="G196" s="124" t="str">
        <f>IFERROR(VLOOKUP(LEFT($L196,1),コード!$A$1:$B$20,2,FALSE),"")</f>
        <v/>
      </c>
      <c r="H196" s="124"/>
      <c r="I196" s="124"/>
      <c r="J196" s="154"/>
      <c r="K196" s="154"/>
      <c r="L196" s="153"/>
      <c r="M196" s="153"/>
      <c r="N196" s="153"/>
      <c r="O196" s="153"/>
      <c r="P196" s="153"/>
      <c r="Q196" s="152"/>
      <c r="R196" s="152"/>
      <c r="S196" s="152"/>
      <c r="T196" s="152"/>
      <c r="U196" s="152"/>
      <c r="V196" s="152"/>
      <c r="W196" s="61" t="str">
        <f t="shared" si="7"/>
        <v/>
      </c>
    </row>
    <row r="197" spans="1:23" ht="30.75" customHeight="1">
      <c r="A197" s="29">
        <v>189</v>
      </c>
      <c r="B197" s="152"/>
      <c r="C197" s="152"/>
      <c r="D197" s="152"/>
      <c r="E197" s="152"/>
      <c r="F197" s="152"/>
      <c r="G197" s="124" t="str">
        <f>IFERROR(VLOOKUP(LEFT($L197,1),コード!$A$1:$B$20,2,FALSE),"")</f>
        <v/>
      </c>
      <c r="H197" s="124"/>
      <c r="I197" s="124"/>
      <c r="J197" s="154"/>
      <c r="K197" s="154"/>
      <c r="L197" s="153"/>
      <c r="M197" s="153"/>
      <c r="N197" s="153"/>
      <c r="O197" s="153"/>
      <c r="P197" s="153"/>
      <c r="Q197" s="152"/>
      <c r="R197" s="152"/>
      <c r="S197" s="152"/>
      <c r="T197" s="152"/>
      <c r="U197" s="152"/>
      <c r="V197" s="152"/>
      <c r="W197" s="61" t="str">
        <f t="shared" si="7"/>
        <v/>
      </c>
    </row>
    <row r="198" spans="1:23" ht="30.75" customHeight="1">
      <c r="A198" s="29">
        <v>190</v>
      </c>
      <c r="B198" s="152"/>
      <c r="C198" s="152"/>
      <c r="D198" s="152"/>
      <c r="E198" s="152"/>
      <c r="F198" s="152"/>
      <c r="G198" s="124" t="str">
        <f>IFERROR(VLOOKUP(LEFT($L198,1),コード!$A$1:$B$20,2,FALSE),"")</f>
        <v/>
      </c>
      <c r="H198" s="124"/>
      <c r="I198" s="124"/>
      <c r="J198" s="154"/>
      <c r="K198" s="154"/>
      <c r="L198" s="153"/>
      <c r="M198" s="153"/>
      <c r="N198" s="153"/>
      <c r="O198" s="153"/>
      <c r="P198" s="153"/>
      <c r="Q198" s="152"/>
      <c r="R198" s="152"/>
      <c r="S198" s="152"/>
      <c r="T198" s="152"/>
      <c r="U198" s="152"/>
      <c r="V198" s="152"/>
      <c r="W198" s="61" t="str">
        <f t="shared" si="7"/>
        <v/>
      </c>
    </row>
    <row r="199" spans="1:23" ht="30.75" customHeight="1">
      <c r="A199" s="29">
        <v>191</v>
      </c>
      <c r="B199" s="152"/>
      <c r="C199" s="152"/>
      <c r="D199" s="152"/>
      <c r="E199" s="152"/>
      <c r="F199" s="152"/>
      <c r="G199" s="124" t="str">
        <f>IFERROR(VLOOKUP(LEFT($L199,1),コード!$A$1:$B$20,2,FALSE),"")</f>
        <v/>
      </c>
      <c r="H199" s="124"/>
      <c r="I199" s="124"/>
      <c r="J199" s="154"/>
      <c r="K199" s="154"/>
      <c r="L199" s="153"/>
      <c r="M199" s="153"/>
      <c r="N199" s="153"/>
      <c r="O199" s="153"/>
      <c r="P199" s="153"/>
      <c r="Q199" s="152"/>
      <c r="R199" s="152"/>
      <c r="S199" s="152"/>
      <c r="T199" s="152"/>
      <c r="U199" s="152"/>
      <c r="V199" s="152"/>
      <c r="W199" s="61" t="str">
        <f t="shared" si="7"/>
        <v/>
      </c>
    </row>
    <row r="200" spans="1:23" ht="30.75" customHeight="1">
      <c r="A200" s="29">
        <v>192</v>
      </c>
      <c r="B200" s="152"/>
      <c r="C200" s="152"/>
      <c r="D200" s="152"/>
      <c r="E200" s="152"/>
      <c r="F200" s="152"/>
      <c r="G200" s="124" t="str">
        <f>IFERROR(VLOOKUP(LEFT($L200,1),コード!$A$1:$B$20,2,FALSE),"")</f>
        <v/>
      </c>
      <c r="H200" s="124"/>
      <c r="I200" s="124"/>
      <c r="J200" s="154"/>
      <c r="K200" s="154"/>
      <c r="L200" s="153"/>
      <c r="M200" s="153"/>
      <c r="N200" s="153"/>
      <c r="O200" s="153"/>
      <c r="P200" s="153"/>
      <c r="Q200" s="152"/>
      <c r="R200" s="152"/>
      <c r="S200" s="152"/>
      <c r="T200" s="152"/>
      <c r="U200" s="152"/>
      <c r="V200" s="152"/>
      <c r="W200" s="61" t="str">
        <f t="shared" si="7"/>
        <v/>
      </c>
    </row>
    <row r="201" spans="1:23" ht="30.75" customHeight="1">
      <c r="A201" s="29">
        <v>193</v>
      </c>
      <c r="B201" s="152"/>
      <c r="C201" s="152"/>
      <c r="D201" s="152"/>
      <c r="E201" s="152"/>
      <c r="F201" s="152"/>
      <c r="G201" s="124" t="str">
        <f>IFERROR(VLOOKUP(LEFT($L201,1),コード!$A$1:$B$20,2,FALSE),"")</f>
        <v/>
      </c>
      <c r="H201" s="124"/>
      <c r="I201" s="124"/>
      <c r="J201" s="154"/>
      <c r="K201" s="154"/>
      <c r="L201" s="153"/>
      <c r="M201" s="153"/>
      <c r="N201" s="153"/>
      <c r="O201" s="153"/>
      <c r="P201" s="153"/>
      <c r="Q201" s="152"/>
      <c r="R201" s="152"/>
      <c r="S201" s="152"/>
      <c r="T201" s="152"/>
      <c r="U201" s="152"/>
      <c r="V201" s="152"/>
      <c r="W201" s="61" t="str">
        <f t="shared" si="7"/>
        <v/>
      </c>
    </row>
    <row r="202" spans="1:23" ht="30.75" customHeight="1">
      <c r="A202" s="29">
        <v>194</v>
      </c>
      <c r="B202" s="152"/>
      <c r="C202" s="152"/>
      <c r="D202" s="152"/>
      <c r="E202" s="152"/>
      <c r="F202" s="152"/>
      <c r="G202" s="124" t="str">
        <f>IFERROR(VLOOKUP(LEFT($L202,1),コード!$A$1:$B$20,2,FALSE),"")</f>
        <v/>
      </c>
      <c r="H202" s="124"/>
      <c r="I202" s="124"/>
      <c r="J202" s="154"/>
      <c r="K202" s="154"/>
      <c r="L202" s="153"/>
      <c r="M202" s="153"/>
      <c r="N202" s="153"/>
      <c r="O202" s="153"/>
      <c r="P202" s="153"/>
      <c r="Q202" s="152"/>
      <c r="R202" s="152"/>
      <c r="S202" s="152"/>
      <c r="T202" s="152"/>
      <c r="U202" s="152"/>
      <c r="V202" s="152"/>
      <c r="W202" s="61" t="str">
        <f t="shared" si="7"/>
        <v/>
      </c>
    </row>
    <row r="203" spans="1:23" ht="30.75" customHeight="1">
      <c r="A203" s="29">
        <v>195</v>
      </c>
      <c r="B203" s="152"/>
      <c r="C203" s="152"/>
      <c r="D203" s="152"/>
      <c r="E203" s="152"/>
      <c r="F203" s="152"/>
      <c r="G203" s="124" t="str">
        <f>IFERROR(VLOOKUP(LEFT($L203,1),コード!$A$1:$B$20,2,FALSE),"")</f>
        <v/>
      </c>
      <c r="H203" s="124"/>
      <c r="I203" s="124"/>
      <c r="J203" s="154"/>
      <c r="K203" s="154"/>
      <c r="L203" s="153"/>
      <c r="M203" s="153"/>
      <c r="N203" s="153"/>
      <c r="O203" s="153"/>
      <c r="P203" s="153"/>
      <c r="Q203" s="152"/>
      <c r="R203" s="152"/>
      <c r="S203" s="152"/>
      <c r="T203" s="152"/>
      <c r="U203" s="152"/>
      <c r="V203" s="152"/>
      <c r="W203" s="61" t="str">
        <f t="shared" si="7"/>
        <v/>
      </c>
    </row>
    <row r="204" spans="1:23" ht="30.75" customHeight="1">
      <c r="A204" s="29">
        <v>196</v>
      </c>
      <c r="B204" s="152"/>
      <c r="C204" s="152"/>
      <c r="D204" s="152"/>
      <c r="E204" s="152"/>
      <c r="F204" s="152"/>
      <c r="G204" s="124" t="str">
        <f>IFERROR(VLOOKUP(LEFT($L204,1),コード!$A$1:$B$20,2,FALSE),"")</f>
        <v/>
      </c>
      <c r="H204" s="124"/>
      <c r="I204" s="124"/>
      <c r="J204" s="154"/>
      <c r="K204" s="154"/>
      <c r="L204" s="153"/>
      <c r="M204" s="153"/>
      <c r="N204" s="153"/>
      <c r="O204" s="153"/>
      <c r="P204" s="153"/>
      <c r="Q204" s="152"/>
      <c r="R204" s="152"/>
      <c r="S204" s="152"/>
      <c r="T204" s="152"/>
      <c r="U204" s="152"/>
      <c r="V204" s="152"/>
      <c r="W204" s="61" t="str">
        <f t="shared" si="7"/>
        <v/>
      </c>
    </row>
    <row r="205" spans="1:23" ht="30.75" customHeight="1">
      <c r="A205" s="29">
        <v>197</v>
      </c>
      <c r="B205" s="152"/>
      <c r="C205" s="152"/>
      <c r="D205" s="152"/>
      <c r="E205" s="152"/>
      <c r="F205" s="152"/>
      <c r="G205" s="124" t="str">
        <f>IFERROR(VLOOKUP(LEFT($L205,1),コード!$A$1:$B$20,2,FALSE),"")</f>
        <v/>
      </c>
      <c r="H205" s="124"/>
      <c r="I205" s="124"/>
      <c r="J205" s="154"/>
      <c r="K205" s="154"/>
      <c r="L205" s="153"/>
      <c r="M205" s="153"/>
      <c r="N205" s="153"/>
      <c r="O205" s="153"/>
      <c r="P205" s="153"/>
      <c r="Q205" s="152"/>
      <c r="R205" s="152"/>
      <c r="S205" s="152"/>
      <c r="T205" s="152"/>
      <c r="U205" s="152"/>
      <c r="V205" s="152"/>
      <c r="W205" s="61" t="str">
        <f t="shared" si="7"/>
        <v/>
      </c>
    </row>
    <row r="206" spans="1:23" ht="30.75" customHeight="1">
      <c r="A206" s="29">
        <v>198</v>
      </c>
      <c r="B206" s="152"/>
      <c r="C206" s="152"/>
      <c r="D206" s="152"/>
      <c r="E206" s="152"/>
      <c r="F206" s="152"/>
      <c r="G206" s="124" t="str">
        <f>IFERROR(VLOOKUP(LEFT($L206,1),コード!$A$1:$B$20,2,FALSE),"")</f>
        <v/>
      </c>
      <c r="H206" s="124"/>
      <c r="I206" s="124"/>
      <c r="J206" s="154"/>
      <c r="K206" s="154"/>
      <c r="L206" s="153"/>
      <c r="M206" s="153"/>
      <c r="N206" s="153"/>
      <c r="O206" s="153"/>
      <c r="P206" s="153"/>
      <c r="Q206" s="152"/>
      <c r="R206" s="152"/>
      <c r="S206" s="152"/>
      <c r="T206" s="152"/>
      <c r="U206" s="152"/>
      <c r="V206" s="152"/>
      <c r="W206" s="61" t="str">
        <f t="shared" si="7"/>
        <v/>
      </c>
    </row>
    <row r="207" spans="1:23" ht="30.75" customHeight="1">
      <c r="A207" s="29">
        <v>199</v>
      </c>
      <c r="B207" s="152"/>
      <c r="C207" s="152"/>
      <c r="D207" s="152"/>
      <c r="E207" s="152"/>
      <c r="F207" s="152"/>
      <c r="G207" s="124" t="str">
        <f>IFERROR(VLOOKUP(LEFT($L207,1),コード!$A$1:$B$20,2,FALSE),"")</f>
        <v/>
      </c>
      <c r="H207" s="124"/>
      <c r="I207" s="124"/>
      <c r="J207" s="154"/>
      <c r="K207" s="154"/>
      <c r="L207" s="153"/>
      <c r="M207" s="153"/>
      <c r="N207" s="153"/>
      <c r="O207" s="153"/>
      <c r="P207" s="153"/>
      <c r="Q207" s="152"/>
      <c r="R207" s="152"/>
      <c r="S207" s="152"/>
      <c r="T207" s="152"/>
      <c r="U207" s="152"/>
      <c r="V207" s="152"/>
      <c r="W207" s="61" t="str">
        <f t="shared" si="7"/>
        <v/>
      </c>
    </row>
    <row r="208" spans="1:23" ht="30.75" customHeight="1">
      <c r="A208" s="29">
        <v>200</v>
      </c>
      <c r="B208" s="152"/>
      <c r="C208" s="152"/>
      <c r="D208" s="152"/>
      <c r="E208" s="152"/>
      <c r="F208" s="152"/>
      <c r="G208" s="124" t="str">
        <f>IFERROR(VLOOKUP(LEFT($L208,1),コード!$A$1:$B$20,2,FALSE),"")</f>
        <v/>
      </c>
      <c r="H208" s="124"/>
      <c r="I208" s="124"/>
      <c r="J208" s="154"/>
      <c r="K208" s="154"/>
      <c r="L208" s="153"/>
      <c r="M208" s="153"/>
      <c r="N208" s="153"/>
      <c r="O208" s="153"/>
      <c r="P208" s="153"/>
      <c r="Q208" s="152"/>
      <c r="R208" s="152"/>
      <c r="S208" s="152"/>
      <c r="T208" s="152"/>
      <c r="U208" s="152"/>
      <c r="V208" s="152"/>
      <c r="W208" s="61" t="str">
        <f>MID($L208,4,1)</f>
        <v/>
      </c>
    </row>
  </sheetData>
  <mergeCells count="1040">
    <mergeCell ref="B207:F207"/>
    <mergeCell ref="G207:I207"/>
    <mergeCell ref="J207:K207"/>
    <mergeCell ref="L207:P207"/>
    <mergeCell ref="Q207:V207"/>
    <mergeCell ref="B208:F208"/>
    <mergeCell ref="G208:I208"/>
    <mergeCell ref="J208:K208"/>
    <mergeCell ref="L208:P208"/>
    <mergeCell ref="Q208:V208"/>
    <mergeCell ref="B205:F205"/>
    <mergeCell ref="G205:I205"/>
    <mergeCell ref="J205:K205"/>
    <mergeCell ref="L205:P205"/>
    <mergeCell ref="Q205:V205"/>
    <mergeCell ref="B206:F206"/>
    <mergeCell ref="G206:I206"/>
    <mergeCell ref="J206:K206"/>
    <mergeCell ref="L206:P206"/>
    <mergeCell ref="Q206:V206"/>
    <mergeCell ref="B203:F203"/>
    <mergeCell ref="G203:I203"/>
    <mergeCell ref="J203:K203"/>
    <mergeCell ref="L203:P203"/>
    <mergeCell ref="Q203:V203"/>
    <mergeCell ref="B204:F204"/>
    <mergeCell ref="G204:I204"/>
    <mergeCell ref="J204:K204"/>
    <mergeCell ref="L204:P204"/>
    <mergeCell ref="Q204:V204"/>
    <mergeCell ref="B201:F201"/>
    <mergeCell ref="G201:I201"/>
    <mergeCell ref="J201:K201"/>
    <mergeCell ref="L201:P201"/>
    <mergeCell ref="Q201:V201"/>
    <mergeCell ref="B202:F202"/>
    <mergeCell ref="G202:I202"/>
    <mergeCell ref="J202:K202"/>
    <mergeCell ref="L202:P202"/>
    <mergeCell ref="Q202:V202"/>
    <mergeCell ref="B199:F199"/>
    <mergeCell ref="G199:I199"/>
    <mergeCell ref="J199:K199"/>
    <mergeCell ref="L199:P199"/>
    <mergeCell ref="Q199:V199"/>
    <mergeCell ref="B200:F200"/>
    <mergeCell ref="G200:I200"/>
    <mergeCell ref="J200:K200"/>
    <mergeCell ref="L200:P200"/>
    <mergeCell ref="Q200:V200"/>
    <mergeCell ref="B197:F197"/>
    <mergeCell ref="G197:I197"/>
    <mergeCell ref="J197:K197"/>
    <mergeCell ref="L197:P197"/>
    <mergeCell ref="Q197:V197"/>
    <mergeCell ref="B198:F198"/>
    <mergeCell ref="G198:I198"/>
    <mergeCell ref="J198:K198"/>
    <mergeCell ref="L198:P198"/>
    <mergeCell ref="Q198:V198"/>
    <mergeCell ref="B195:F195"/>
    <mergeCell ref="G195:I195"/>
    <mergeCell ref="J195:K195"/>
    <mergeCell ref="L195:P195"/>
    <mergeCell ref="Q195:V195"/>
    <mergeCell ref="B196:F196"/>
    <mergeCell ref="G196:I196"/>
    <mergeCell ref="J196:K196"/>
    <mergeCell ref="L196:P196"/>
    <mergeCell ref="Q196:V196"/>
    <mergeCell ref="B193:F193"/>
    <mergeCell ref="G193:I193"/>
    <mergeCell ref="J193:K193"/>
    <mergeCell ref="L193:P193"/>
    <mergeCell ref="Q193:V193"/>
    <mergeCell ref="B194:F194"/>
    <mergeCell ref="G194:I194"/>
    <mergeCell ref="J194:K194"/>
    <mergeCell ref="L194:P194"/>
    <mergeCell ref="Q194:V194"/>
    <mergeCell ref="B191:F191"/>
    <mergeCell ref="G191:I191"/>
    <mergeCell ref="J191:K191"/>
    <mergeCell ref="L191:P191"/>
    <mergeCell ref="Q191:V191"/>
    <mergeCell ref="B192:F192"/>
    <mergeCell ref="G192:I192"/>
    <mergeCell ref="J192:K192"/>
    <mergeCell ref="L192:P192"/>
    <mergeCell ref="Q192:V192"/>
    <mergeCell ref="B189:F189"/>
    <mergeCell ref="G189:I189"/>
    <mergeCell ref="J189:K189"/>
    <mergeCell ref="L189:P189"/>
    <mergeCell ref="Q189:V189"/>
    <mergeCell ref="B190:F190"/>
    <mergeCell ref="G190:I190"/>
    <mergeCell ref="J190:K190"/>
    <mergeCell ref="L190:P190"/>
    <mergeCell ref="Q190:V190"/>
    <mergeCell ref="B187:F187"/>
    <mergeCell ref="G187:I187"/>
    <mergeCell ref="J187:K187"/>
    <mergeCell ref="L187:P187"/>
    <mergeCell ref="Q187:V187"/>
    <mergeCell ref="B188:F188"/>
    <mergeCell ref="G188:I188"/>
    <mergeCell ref="J188:K188"/>
    <mergeCell ref="L188:P188"/>
    <mergeCell ref="Q188:V188"/>
    <mergeCell ref="B185:F185"/>
    <mergeCell ref="G185:I185"/>
    <mergeCell ref="J185:K185"/>
    <mergeCell ref="L185:P185"/>
    <mergeCell ref="Q185:V185"/>
    <mergeCell ref="B186:F186"/>
    <mergeCell ref="G186:I186"/>
    <mergeCell ref="J186:K186"/>
    <mergeCell ref="L186:P186"/>
    <mergeCell ref="Q186:V186"/>
    <mergeCell ref="B182:F182"/>
    <mergeCell ref="G182:I182"/>
    <mergeCell ref="J182:K182"/>
    <mergeCell ref="L182:P182"/>
    <mergeCell ref="Q182:V182"/>
    <mergeCell ref="B184:F184"/>
    <mergeCell ref="G184:I184"/>
    <mergeCell ref="J184:K184"/>
    <mergeCell ref="L184:P184"/>
    <mergeCell ref="Q184:V184"/>
    <mergeCell ref="B180:F180"/>
    <mergeCell ref="G180:I180"/>
    <mergeCell ref="J180:K180"/>
    <mergeCell ref="L180:P180"/>
    <mergeCell ref="Q180:V180"/>
    <mergeCell ref="B181:F181"/>
    <mergeCell ref="G181:I181"/>
    <mergeCell ref="J181:K181"/>
    <mergeCell ref="L181:P181"/>
    <mergeCell ref="Q181:V181"/>
    <mergeCell ref="B178:F178"/>
    <mergeCell ref="G178:I178"/>
    <mergeCell ref="J178:K178"/>
    <mergeCell ref="L178:P178"/>
    <mergeCell ref="Q178:V178"/>
    <mergeCell ref="B179:F179"/>
    <mergeCell ref="G179:I179"/>
    <mergeCell ref="J179:K179"/>
    <mergeCell ref="L179:P179"/>
    <mergeCell ref="Q179:V179"/>
    <mergeCell ref="B176:F176"/>
    <mergeCell ref="G176:I176"/>
    <mergeCell ref="J176:K176"/>
    <mergeCell ref="L176:P176"/>
    <mergeCell ref="Q176:V176"/>
    <mergeCell ref="B177:F177"/>
    <mergeCell ref="G177:I177"/>
    <mergeCell ref="J177:K177"/>
    <mergeCell ref="L177:P177"/>
    <mergeCell ref="Q177:V177"/>
    <mergeCell ref="B174:F174"/>
    <mergeCell ref="G174:I174"/>
    <mergeCell ref="J174:K174"/>
    <mergeCell ref="L174:P174"/>
    <mergeCell ref="Q174:V174"/>
    <mergeCell ref="B175:F175"/>
    <mergeCell ref="G175:I175"/>
    <mergeCell ref="J175:K175"/>
    <mergeCell ref="L175:P175"/>
    <mergeCell ref="Q175:V175"/>
    <mergeCell ref="B172:F172"/>
    <mergeCell ref="G172:I172"/>
    <mergeCell ref="J172:K172"/>
    <mergeCell ref="L172:P172"/>
    <mergeCell ref="Q172:V172"/>
    <mergeCell ref="B173:F173"/>
    <mergeCell ref="G173:I173"/>
    <mergeCell ref="J173:K173"/>
    <mergeCell ref="L173:P173"/>
    <mergeCell ref="Q173:V173"/>
    <mergeCell ref="B170:F170"/>
    <mergeCell ref="G170:I170"/>
    <mergeCell ref="J170:K170"/>
    <mergeCell ref="L170:P170"/>
    <mergeCell ref="Q170:V170"/>
    <mergeCell ref="B171:F171"/>
    <mergeCell ref="G171:I171"/>
    <mergeCell ref="J171:K171"/>
    <mergeCell ref="L171:P171"/>
    <mergeCell ref="Q171:V171"/>
    <mergeCell ref="B168:F168"/>
    <mergeCell ref="G168:I168"/>
    <mergeCell ref="J168:K168"/>
    <mergeCell ref="L168:P168"/>
    <mergeCell ref="Q168:V168"/>
    <mergeCell ref="B169:F169"/>
    <mergeCell ref="G169:I169"/>
    <mergeCell ref="J169:K169"/>
    <mergeCell ref="L169:P169"/>
    <mergeCell ref="Q169:V169"/>
    <mergeCell ref="J160:K160"/>
    <mergeCell ref="L160:P160"/>
    <mergeCell ref="Q160:V160"/>
    <mergeCell ref="B161:F161"/>
    <mergeCell ref="G161:I161"/>
    <mergeCell ref="J161:K161"/>
    <mergeCell ref="L161:P161"/>
    <mergeCell ref="Q161:V161"/>
    <mergeCell ref="B166:F166"/>
    <mergeCell ref="G166:I166"/>
    <mergeCell ref="J166:K166"/>
    <mergeCell ref="L166:P166"/>
    <mergeCell ref="Q166:V166"/>
    <mergeCell ref="B167:F167"/>
    <mergeCell ref="G167:I167"/>
    <mergeCell ref="J167:K167"/>
    <mergeCell ref="L167:P167"/>
    <mergeCell ref="Q167:V167"/>
    <mergeCell ref="B164:F164"/>
    <mergeCell ref="G164:I164"/>
    <mergeCell ref="J164:K164"/>
    <mergeCell ref="L164:P164"/>
    <mergeCell ref="Q164:V164"/>
    <mergeCell ref="B165:F165"/>
    <mergeCell ref="G165:I165"/>
    <mergeCell ref="J165:K165"/>
    <mergeCell ref="L165:P165"/>
    <mergeCell ref="Q165:V165"/>
    <mergeCell ref="B158:F158"/>
    <mergeCell ref="G158:I158"/>
    <mergeCell ref="J158:K158"/>
    <mergeCell ref="L158:P158"/>
    <mergeCell ref="Q158:V158"/>
    <mergeCell ref="B159:F159"/>
    <mergeCell ref="G159:I159"/>
    <mergeCell ref="J159:K159"/>
    <mergeCell ref="L159:P159"/>
    <mergeCell ref="Q159:V159"/>
    <mergeCell ref="B157:F157"/>
    <mergeCell ref="G157:I157"/>
    <mergeCell ref="J157:K157"/>
    <mergeCell ref="L157:P157"/>
    <mergeCell ref="Q157:V157"/>
    <mergeCell ref="B183:F183"/>
    <mergeCell ref="G183:I183"/>
    <mergeCell ref="J183:K183"/>
    <mergeCell ref="L183:P183"/>
    <mergeCell ref="Q183:V183"/>
    <mergeCell ref="B162:F162"/>
    <mergeCell ref="G162:I162"/>
    <mergeCell ref="J162:K162"/>
    <mergeCell ref="L162:P162"/>
    <mergeCell ref="Q162:V162"/>
    <mergeCell ref="B163:F163"/>
    <mergeCell ref="G163:I163"/>
    <mergeCell ref="J163:K163"/>
    <mergeCell ref="L163:P163"/>
    <mergeCell ref="Q163:V163"/>
    <mergeCell ref="B160:F160"/>
    <mergeCell ref="G160:I160"/>
    <mergeCell ref="B155:F155"/>
    <mergeCell ref="G155:I155"/>
    <mergeCell ref="J155:K155"/>
    <mergeCell ref="L155:P155"/>
    <mergeCell ref="Q155:V155"/>
    <mergeCell ref="B156:F156"/>
    <mergeCell ref="G156:I156"/>
    <mergeCell ref="J156:K156"/>
    <mergeCell ref="L156:P156"/>
    <mergeCell ref="Q156:V156"/>
    <mergeCell ref="B153:F153"/>
    <mergeCell ref="G153:I153"/>
    <mergeCell ref="J153:K153"/>
    <mergeCell ref="L153:P153"/>
    <mergeCell ref="Q153:V153"/>
    <mergeCell ref="B154:F154"/>
    <mergeCell ref="G154:I154"/>
    <mergeCell ref="J154:K154"/>
    <mergeCell ref="L154:P154"/>
    <mergeCell ref="Q154:V154"/>
    <mergeCell ref="B151:F151"/>
    <mergeCell ref="G151:I151"/>
    <mergeCell ref="J151:K151"/>
    <mergeCell ref="L151:P151"/>
    <mergeCell ref="Q151:V151"/>
    <mergeCell ref="B152:F152"/>
    <mergeCell ref="G152:I152"/>
    <mergeCell ref="J152:K152"/>
    <mergeCell ref="L152:P152"/>
    <mergeCell ref="Q152:V152"/>
    <mergeCell ref="B149:F149"/>
    <mergeCell ref="G149:I149"/>
    <mergeCell ref="J149:K149"/>
    <mergeCell ref="L149:P149"/>
    <mergeCell ref="Q149:V149"/>
    <mergeCell ref="B150:F150"/>
    <mergeCell ref="G150:I150"/>
    <mergeCell ref="J150:K150"/>
    <mergeCell ref="L150:P150"/>
    <mergeCell ref="Q150:V150"/>
    <mergeCell ref="B147:F147"/>
    <mergeCell ref="G147:I147"/>
    <mergeCell ref="J147:K147"/>
    <mergeCell ref="L147:P147"/>
    <mergeCell ref="Q147:V147"/>
    <mergeCell ref="B148:F148"/>
    <mergeCell ref="G148:I148"/>
    <mergeCell ref="J148:K148"/>
    <mergeCell ref="L148:P148"/>
    <mergeCell ref="Q148:V148"/>
    <mergeCell ref="B145:F145"/>
    <mergeCell ref="G145:I145"/>
    <mergeCell ref="J145:K145"/>
    <mergeCell ref="L145:P145"/>
    <mergeCell ref="Q145:V145"/>
    <mergeCell ref="B146:F146"/>
    <mergeCell ref="G146:I146"/>
    <mergeCell ref="J146:K146"/>
    <mergeCell ref="L146:P146"/>
    <mergeCell ref="Q146:V146"/>
    <mergeCell ref="B143:F143"/>
    <mergeCell ref="G143:I143"/>
    <mergeCell ref="J143:K143"/>
    <mergeCell ref="L143:P143"/>
    <mergeCell ref="Q143:V143"/>
    <mergeCell ref="B144:F144"/>
    <mergeCell ref="G144:I144"/>
    <mergeCell ref="J144:K144"/>
    <mergeCell ref="L144:P144"/>
    <mergeCell ref="Q144:V144"/>
    <mergeCell ref="B141:F141"/>
    <mergeCell ref="G141:I141"/>
    <mergeCell ref="J141:K141"/>
    <mergeCell ref="L141:P141"/>
    <mergeCell ref="Q141:V141"/>
    <mergeCell ref="B142:F142"/>
    <mergeCell ref="G142:I142"/>
    <mergeCell ref="J142:K142"/>
    <mergeCell ref="L142:P142"/>
    <mergeCell ref="Q142:V142"/>
    <mergeCell ref="B139:F139"/>
    <mergeCell ref="G139:I139"/>
    <mergeCell ref="J139:K139"/>
    <mergeCell ref="L139:P139"/>
    <mergeCell ref="Q139:V139"/>
    <mergeCell ref="B140:F140"/>
    <mergeCell ref="G140:I140"/>
    <mergeCell ref="J140:K140"/>
    <mergeCell ref="L140:P140"/>
    <mergeCell ref="Q140:V140"/>
    <mergeCell ref="B137:F137"/>
    <mergeCell ref="G137:I137"/>
    <mergeCell ref="J137:K137"/>
    <mergeCell ref="L137:P137"/>
    <mergeCell ref="Q137:V137"/>
    <mergeCell ref="B138:F138"/>
    <mergeCell ref="G138:I138"/>
    <mergeCell ref="J138:K138"/>
    <mergeCell ref="L138:P138"/>
    <mergeCell ref="Q138:V138"/>
    <mergeCell ref="B129:F129"/>
    <mergeCell ref="G129:I129"/>
    <mergeCell ref="B131:F131"/>
    <mergeCell ref="G131:I131"/>
    <mergeCell ref="J131:K131"/>
    <mergeCell ref="L131:P131"/>
    <mergeCell ref="Q131:V131"/>
    <mergeCell ref="B136:F136"/>
    <mergeCell ref="G136:I136"/>
    <mergeCell ref="J136:K136"/>
    <mergeCell ref="L136:P136"/>
    <mergeCell ref="Q136:V136"/>
    <mergeCell ref="B79:F79"/>
    <mergeCell ref="G79:I79"/>
    <mergeCell ref="J79:K79"/>
    <mergeCell ref="L79:P79"/>
    <mergeCell ref="Q79:V79"/>
    <mergeCell ref="B105:F105"/>
    <mergeCell ref="G105:I105"/>
    <mergeCell ref="J105:K105"/>
    <mergeCell ref="L105:P105"/>
    <mergeCell ref="Q105:V105"/>
    <mergeCell ref="J129:K129"/>
    <mergeCell ref="L129:P129"/>
    <mergeCell ref="Q129:V129"/>
    <mergeCell ref="B130:F130"/>
    <mergeCell ref="G130:I130"/>
    <mergeCell ref="J130:K130"/>
    <mergeCell ref="L130:P130"/>
    <mergeCell ref="Q130:V130"/>
    <mergeCell ref="B127:F127"/>
    <mergeCell ref="G127:I127"/>
    <mergeCell ref="B134:F134"/>
    <mergeCell ref="G134:I134"/>
    <mergeCell ref="J134:K134"/>
    <mergeCell ref="L134:P134"/>
    <mergeCell ref="Q134:V134"/>
    <mergeCell ref="B135:F135"/>
    <mergeCell ref="G135:I135"/>
    <mergeCell ref="J135:K135"/>
    <mergeCell ref="L135:P135"/>
    <mergeCell ref="Q135:V135"/>
    <mergeCell ref="B132:F132"/>
    <mergeCell ref="G132:I132"/>
    <mergeCell ref="J132:K132"/>
    <mergeCell ref="L132:P132"/>
    <mergeCell ref="Q132:V132"/>
    <mergeCell ref="B133:F133"/>
    <mergeCell ref="G133:I133"/>
    <mergeCell ref="J133:K133"/>
    <mergeCell ref="L133:P133"/>
    <mergeCell ref="Q133:V133"/>
    <mergeCell ref="Q127:V127"/>
    <mergeCell ref="B128:F128"/>
    <mergeCell ref="G128:I128"/>
    <mergeCell ref="J128:K128"/>
    <mergeCell ref="L128:P128"/>
    <mergeCell ref="Q128:V128"/>
    <mergeCell ref="B125:F125"/>
    <mergeCell ref="G125:I125"/>
    <mergeCell ref="J125:K125"/>
    <mergeCell ref="L125:P125"/>
    <mergeCell ref="Q125:V125"/>
    <mergeCell ref="B126:F126"/>
    <mergeCell ref="G126:I126"/>
    <mergeCell ref="J126:K126"/>
    <mergeCell ref="L126:P126"/>
    <mergeCell ref="Q126:V126"/>
    <mergeCell ref="B123:F123"/>
    <mergeCell ref="G123:I123"/>
    <mergeCell ref="J123:K123"/>
    <mergeCell ref="L123:P123"/>
    <mergeCell ref="Q123:V123"/>
    <mergeCell ref="B124:F124"/>
    <mergeCell ref="G124:I124"/>
    <mergeCell ref="J124:K124"/>
    <mergeCell ref="L124:P124"/>
    <mergeCell ref="Q124:V124"/>
    <mergeCell ref="J127:K127"/>
    <mergeCell ref="L127:P127"/>
    <mergeCell ref="B121:F121"/>
    <mergeCell ref="G121:I121"/>
    <mergeCell ref="J121:K121"/>
    <mergeCell ref="L121:P121"/>
    <mergeCell ref="Q121:V121"/>
    <mergeCell ref="B122:F122"/>
    <mergeCell ref="G122:I122"/>
    <mergeCell ref="J122:K122"/>
    <mergeCell ref="L122:P122"/>
    <mergeCell ref="Q122:V122"/>
    <mergeCell ref="B119:F119"/>
    <mergeCell ref="G119:I119"/>
    <mergeCell ref="J119:K119"/>
    <mergeCell ref="L119:P119"/>
    <mergeCell ref="Q119:V119"/>
    <mergeCell ref="B120:F120"/>
    <mergeCell ref="G120:I120"/>
    <mergeCell ref="J120:K120"/>
    <mergeCell ref="L120:P120"/>
    <mergeCell ref="Q120:V120"/>
    <mergeCell ref="B117:F117"/>
    <mergeCell ref="G117:I117"/>
    <mergeCell ref="J117:K117"/>
    <mergeCell ref="L117:P117"/>
    <mergeCell ref="Q117:V117"/>
    <mergeCell ref="B118:F118"/>
    <mergeCell ref="G118:I118"/>
    <mergeCell ref="J118:K118"/>
    <mergeCell ref="L118:P118"/>
    <mergeCell ref="Q118:V118"/>
    <mergeCell ref="B115:F115"/>
    <mergeCell ref="G115:I115"/>
    <mergeCell ref="J115:K115"/>
    <mergeCell ref="L115:P115"/>
    <mergeCell ref="Q115:V115"/>
    <mergeCell ref="B116:F116"/>
    <mergeCell ref="G116:I116"/>
    <mergeCell ref="J116:K116"/>
    <mergeCell ref="L116:P116"/>
    <mergeCell ref="Q116:V116"/>
    <mergeCell ref="B113:F113"/>
    <mergeCell ref="G113:I113"/>
    <mergeCell ref="J113:K113"/>
    <mergeCell ref="L113:P113"/>
    <mergeCell ref="Q113:V113"/>
    <mergeCell ref="B114:F114"/>
    <mergeCell ref="G114:I114"/>
    <mergeCell ref="J114:K114"/>
    <mergeCell ref="L114:P114"/>
    <mergeCell ref="Q114:V114"/>
    <mergeCell ref="B111:F111"/>
    <mergeCell ref="G111:I111"/>
    <mergeCell ref="J111:K111"/>
    <mergeCell ref="L111:P111"/>
    <mergeCell ref="Q111:V111"/>
    <mergeCell ref="B112:F112"/>
    <mergeCell ref="G112:I112"/>
    <mergeCell ref="J112:K112"/>
    <mergeCell ref="L112:P112"/>
    <mergeCell ref="Q112:V112"/>
    <mergeCell ref="B109:F109"/>
    <mergeCell ref="G109:I109"/>
    <mergeCell ref="J109:K109"/>
    <mergeCell ref="L109:P109"/>
    <mergeCell ref="Q109:V109"/>
    <mergeCell ref="B110:F110"/>
    <mergeCell ref="G110:I110"/>
    <mergeCell ref="J110:K110"/>
    <mergeCell ref="L110:P110"/>
    <mergeCell ref="Q110:V110"/>
    <mergeCell ref="B107:F107"/>
    <mergeCell ref="G107:I107"/>
    <mergeCell ref="J107:K107"/>
    <mergeCell ref="L107:P107"/>
    <mergeCell ref="Q107:V107"/>
    <mergeCell ref="B108:F108"/>
    <mergeCell ref="G108:I108"/>
    <mergeCell ref="J108:K108"/>
    <mergeCell ref="L108:P108"/>
    <mergeCell ref="Q108:V108"/>
    <mergeCell ref="B104:F104"/>
    <mergeCell ref="G104:I104"/>
    <mergeCell ref="J104:K104"/>
    <mergeCell ref="L104:P104"/>
    <mergeCell ref="Q104:V104"/>
    <mergeCell ref="B106:F106"/>
    <mergeCell ref="G106:I106"/>
    <mergeCell ref="J106:K106"/>
    <mergeCell ref="L106:P106"/>
    <mergeCell ref="Q106:V106"/>
    <mergeCell ref="B102:F102"/>
    <mergeCell ref="G102:I102"/>
    <mergeCell ref="J102:K102"/>
    <mergeCell ref="L102:P102"/>
    <mergeCell ref="Q102:V102"/>
    <mergeCell ref="B103:F103"/>
    <mergeCell ref="G103:I103"/>
    <mergeCell ref="J103:K103"/>
    <mergeCell ref="L103:P103"/>
    <mergeCell ref="Q103:V103"/>
    <mergeCell ref="B100:F100"/>
    <mergeCell ref="G100:I100"/>
    <mergeCell ref="J100:K100"/>
    <mergeCell ref="L100:P100"/>
    <mergeCell ref="Q100:V100"/>
    <mergeCell ref="B101:F101"/>
    <mergeCell ref="G101:I101"/>
    <mergeCell ref="J101:K101"/>
    <mergeCell ref="L101:P101"/>
    <mergeCell ref="Q101:V101"/>
    <mergeCell ref="B98:F98"/>
    <mergeCell ref="G98:I98"/>
    <mergeCell ref="J98:K98"/>
    <mergeCell ref="L98:P98"/>
    <mergeCell ref="Q98:V98"/>
    <mergeCell ref="B99:F99"/>
    <mergeCell ref="G99:I99"/>
    <mergeCell ref="J99:K99"/>
    <mergeCell ref="L99:P99"/>
    <mergeCell ref="Q99:V99"/>
    <mergeCell ref="B96:F96"/>
    <mergeCell ref="G96:I96"/>
    <mergeCell ref="J96:K96"/>
    <mergeCell ref="L96:P96"/>
    <mergeCell ref="Q96:V96"/>
    <mergeCell ref="B97:F97"/>
    <mergeCell ref="G97:I97"/>
    <mergeCell ref="J97:K97"/>
    <mergeCell ref="L97:P97"/>
    <mergeCell ref="Q97:V97"/>
    <mergeCell ref="B94:F94"/>
    <mergeCell ref="G94:I94"/>
    <mergeCell ref="J94:K94"/>
    <mergeCell ref="L94:P94"/>
    <mergeCell ref="Q94:V94"/>
    <mergeCell ref="B95:F95"/>
    <mergeCell ref="G95:I95"/>
    <mergeCell ref="J95:K95"/>
    <mergeCell ref="L95:P95"/>
    <mergeCell ref="Q95:V95"/>
    <mergeCell ref="B92:F92"/>
    <mergeCell ref="G92:I92"/>
    <mergeCell ref="J92:K92"/>
    <mergeCell ref="L92:P92"/>
    <mergeCell ref="Q92:V92"/>
    <mergeCell ref="B93:F93"/>
    <mergeCell ref="G93:I93"/>
    <mergeCell ref="J93:K93"/>
    <mergeCell ref="L93:P93"/>
    <mergeCell ref="Q93:V93"/>
    <mergeCell ref="B90:F90"/>
    <mergeCell ref="G90:I90"/>
    <mergeCell ref="J90:K90"/>
    <mergeCell ref="L90:P90"/>
    <mergeCell ref="Q90:V90"/>
    <mergeCell ref="B91:F91"/>
    <mergeCell ref="G91:I91"/>
    <mergeCell ref="J91:K91"/>
    <mergeCell ref="L91:P91"/>
    <mergeCell ref="Q91:V91"/>
    <mergeCell ref="B88:F88"/>
    <mergeCell ref="G88:I88"/>
    <mergeCell ref="J88:K88"/>
    <mergeCell ref="L88:P88"/>
    <mergeCell ref="Q88:V88"/>
    <mergeCell ref="B89:F89"/>
    <mergeCell ref="G89:I89"/>
    <mergeCell ref="J89:K89"/>
    <mergeCell ref="L89:P89"/>
    <mergeCell ref="Q89:V89"/>
    <mergeCell ref="B86:F86"/>
    <mergeCell ref="G86:I86"/>
    <mergeCell ref="J86:K86"/>
    <mergeCell ref="L86:P86"/>
    <mergeCell ref="Q86:V86"/>
    <mergeCell ref="B87:F87"/>
    <mergeCell ref="G87:I87"/>
    <mergeCell ref="J87:K87"/>
    <mergeCell ref="L87:P87"/>
    <mergeCell ref="Q87:V87"/>
    <mergeCell ref="B84:F84"/>
    <mergeCell ref="G84:I84"/>
    <mergeCell ref="J84:K84"/>
    <mergeCell ref="L84:P84"/>
    <mergeCell ref="Q84:V84"/>
    <mergeCell ref="B85:F85"/>
    <mergeCell ref="G85:I85"/>
    <mergeCell ref="J85:K85"/>
    <mergeCell ref="L85:P85"/>
    <mergeCell ref="Q85:V85"/>
    <mergeCell ref="B82:F82"/>
    <mergeCell ref="G82:I82"/>
    <mergeCell ref="J82:K82"/>
    <mergeCell ref="L82:P82"/>
    <mergeCell ref="Q82:V82"/>
    <mergeCell ref="B83:F83"/>
    <mergeCell ref="G83:I83"/>
    <mergeCell ref="J83:K83"/>
    <mergeCell ref="L83:P83"/>
    <mergeCell ref="Q83:V83"/>
    <mergeCell ref="B80:F80"/>
    <mergeCell ref="G80:I80"/>
    <mergeCell ref="J80:K80"/>
    <mergeCell ref="L80:P80"/>
    <mergeCell ref="Q80:V80"/>
    <mergeCell ref="B81:F81"/>
    <mergeCell ref="G81:I81"/>
    <mergeCell ref="J81:K81"/>
    <mergeCell ref="L81:P81"/>
    <mergeCell ref="Q81:V81"/>
    <mergeCell ref="B77:F77"/>
    <mergeCell ref="G77:I77"/>
    <mergeCell ref="J77:K77"/>
    <mergeCell ref="L77:P77"/>
    <mergeCell ref="Q77:V77"/>
    <mergeCell ref="B78:F78"/>
    <mergeCell ref="G78:I78"/>
    <mergeCell ref="J78:K78"/>
    <mergeCell ref="L78:P78"/>
    <mergeCell ref="Q78:V78"/>
    <mergeCell ref="B75:F75"/>
    <mergeCell ref="G75:I75"/>
    <mergeCell ref="J75:K75"/>
    <mergeCell ref="L75:P75"/>
    <mergeCell ref="Q75:V75"/>
    <mergeCell ref="B76:F76"/>
    <mergeCell ref="G76:I76"/>
    <mergeCell ref="J76:K76"/>
    <mergeCell ref="L76:P76"/>
    <mergeCell ref="Q76:V76"/>
    <mergeCell ref="B73:F73"/>
    <mergeCell ref="G73:I73"/>
    <mergeCell ref="J73:K73"/>
    <mergeCell ref="L73:P73"/>
    <mergeCell ref="Q73:V73"/>
    <mergeCell ref="B74:F74"/>
    <mergeCell ref="G74:I74"/>
    <mergeCell ref="J74:K74"/>
    <mergeCell ref="L74:P74"/>
    <mergeCell ref="Q74:V74"/>
    <mergeCell ref="B71:F71"/>
    <mergeCell ref="G71:I71"/>
    <mergeCell ref="J71:K71"/>
    <mergeCell ref="L71:P71"/>
    <mergeCell ref="Q71:V71"/>
    <mergeCell ref="B72:F72"/>
    <mergeCell ref="G72:I72"/>
    <mergeCell ref="J72:K72"/>
    <mergeCell ref="L72:P72"/>
    <mergeCell ref="Q72:V72"/>
    <mergeCell ref="B69:F69"/>
    <mergeCell ref="G69:I69"/>
    <mergeCell ref="J69:K69"/>
    <mergeCell ref="L69:P69"/>
    <mergeCell ref="Q69:V69"/>
    <mergeCell ref="B70:F70"/>
    <mergeCell ref="G70:I70"/>
    <mergeCell ref="J70:K70"/>
    <mergeCell ref="L70:P70"/>
    <mergeCell ref="Q70:V70"/>
    <mergeCell ref="B67:F67"/>
    <mergeCell ref="G67:I67"/>
    <mergeCell ref="J67:K67"/>
    <mergeCell ref="L67:P67"/>
    <mergeCell ref="Q67:V67"/>
    <mergeCell ref="B68:F68"/>
    <mergeCell ref="G68:I68"/>
    <mergeCell ref="J68:K68"/>
    <mergeCell ref="L68:P68"/>
    <mergeCell ref="Q68:V68"/>
    <mergeCell ref="B65:F65"/>
    <mergeCell ref="G65:I65"/>
    <mergeCell ref="J65:K65"/>
    <mergeCell ref="L65:P65"/>
    <mergeCell ref="Q65:V65"/>
    <mergeCell ref="B66:F66"/>
    <mergeCell ref="G66:I66"/>
    <mergeCell ref="J66:K66"/>
    <mergeCell ref="L66:P66"/>
    <mergeCell ref="Q66:V66"/>
    <mergeCell ref="B63:F63"/>
    <mergeCell ref="G63:I63"/>
    <mergeCell ref="J63:K63"/>
    <mergeCell ref="L63:P63"/>
    <mergeCell ref="Q63:V63"/>
    <mergeCell ref="B64:F64"/>
    <mergeCell ref="G64:I64"/>
    <mergeCell ref="J64:K64"/>
    <mergeCell ref="L64:P64"/>
    <mergeCell ref="Q64:V64"/>
    <mergeCell ref="B61:F61"/>
    <mergeCell ref="G61:I61"/>
    <mergeCell ref="J61:K61"/>
    <mergeCell ref="L61:P61"/>
    <mergeCell ref="Q61:V61"/>
    <mergeCell ref="B62:F62"/>
    <mergeCell ref="G62:I62"/>
    <mergeCell ref="J62:K62"/>
    <mergeCell ref="L62:P62"/>
    <mergeCell ref="Q62:V62"/>
    <mergeCell ref="B59:F59"/>
    <mergeCell ref="G59:I59"/>
    <mergeCell ref="J59:K59"/>
    <mergeCell ref="L59:P59"/>
    <mergeCell ref="Q59:V59"/>
    <mergeCell ref="B60:F60"/>
    <mergeCell ref="G60:I60"/>
    <mergeCell ref="J60:K60"/>
    <mergeCell ref="L60:P60"/>
    <mergeCell ref="Q60:V60"/>
    <mergeCell ref="B57:F57"/>
    <mergeCell ref="G57:I57"/>
    <mergeCell ref="J57:K57"/>
    <mergeCell ref="L57:P57"/>
    <mergeCell ref="Q57:V57"/>
    <mergeCell ref="B58:F58"/>
    <mergeCell ref="G58:I58"/>
    <mergeCell ref="J58:K58"/>
    <mergeCell ref="L58:P58"/>
    <mergeCell ref="Q58:V58"/>
    <mergeCell ref="B55:F55"/>
    <mergeCell ref="G55:I55"/>
    <mergeCell ref="J55:K55"/>
    <mergeCell ref="L55:P55"/>
    <mergeCell ref="Q55:V55"/>
    <mergeCell ref="B56:F56"/>
    <mergeCell ref="G56:I56"/>
    <mergeCell ref="J56:K56"/>
    <mergeCell ref="L56:P56"/>
    <mergeCell ref="Q56:V56"/>
    <mergeCell ref="B52:F52"/>
    <mergeCell ref="G52:I52"/>
    <mergeCell ref="J52:K52"/>
    <mergeCell ref="L52:P52"/>
    <mergeCell ref="Q52:V52"/>
    <mergeCell ref="B54:F54"/>
    <mergeCell ref="G54:I54"/>
    <mergeCell ref="J54:K54"/>
    <mergeCell ref="L54:P54"/>
    <mergeCell ref="Q54:V54"/>
    <mergeCell ref="B53:F53"/>
    <mergeCell ref="G53:I53"/>
    <mergeCell ref="J53:K53"/>
    <mergeCell ref="L53:P53"/>
    <mergeCell ref="Q53:V53"/>
    <mergeCell ref="B50:F50"/>
    <mergeCell ref="G50:I50"/>
    <mergeCell ref="J50:K50"/>
    <mergeCell ref="L50:P50"/>
    <mergeCell ref="Q50:V50"/>
    <mergeCell ref="B51:F51"/>
    <mergeCell ref="G51:I51"/>
    <mergeCell ref="J51:K51"/>
    <mergeCell ref="L51:P51"/>
    <mergeCell ref="Q51:V51"/>
    <mergeCell ref="B48:F48"/>
    <mergeCell ref="G48:I48"/>
    <mergeCell ref="J48:K48"/>
    <mergeCell ref="L48:P48"/>
    <mergeCell ref="Q48:V48"/>
    <mergeCell ref="B49:F49"/>
    <mergeCell ref="G49:I49"/>
    <mergeCell ref="J49:K49"/>
    <mergeCell ref="L49:P49"/>
    <mergeCell ref="Q49:V49"/>
    <mergeCell ref="B46:F46"/>
    <mergeCell ref="G46:I46"/>
    <mergeCell ref="J46:K46"/>
    <mergeCell ref="L46:P46"/>
    <mergeCell ref="Q46:V46"/>
    <mergeCell ref="B47:F47"/>
    <mergeCell ref="G47:I47"/>
    <mergeCell ref="J47:K47"/>
    <mergeCell ref="L47:P47"/>
    <mergeCell ref="Q47:V47"/>
    <mergeCell ref="B44:F44"/>
    <mergeCell ref="G44:I44"/>
    <mergeCell ref="J44:K44"/>
    <mergeCell ref="L44:P44"/>
    <mergeCell ref="Q44:V44"/>
    <mergeCell ref="B45:F45"/>
    <mergeCell ref="G45:I45"/>
    <mergeCell ref="J45:K45"/>
    <mergeCell ref="L45:P45"/>
    <mergeCell ref="Q45:V45"/>
    <mergeCell ref="B42:F42"/>
    <mergeCell ref="G42:I42"/>
    <mergeCell ref="J42:K42"/>
    <mergeCell ref="L42:P42"/>
    <mergeCell ref="Q42:V42"/>
    <mergeCell ref="B43:F43"/>
    <mergeCell ref="G43:I43"/>
    <mergeCell ref="J43:K43"/>
    <mergeCell ref="L43:P43"/>
    <mergeCell ref="Q43:V43"/>
    <mergeCell ref="B40:F40"/>
    <mergeCell ref="G40:I40"/>
    <mergeCell ref="J40:K40"/>
    <mergeCell ref="L40:P40"/>
    <mergeCell ref="Q40:V40"/>
    <mergeCell ref="B41:F41"/>
    <mergeCell ref="G41:I41"/>
    <mergeCell ref="J41:K41"/>
    <mergeCell ref="L41:P41"/>
    <mergeCell ref="Q41:V41"/>
    <mergeCell ref="B38:F38"/>
    <mergeCell ref="G38:I38"/>
    <mergeCell ref="J38:K38"/>
    <mergeCell ref="L38:P38"/>
    <mergeCell ref="Q38:V38"/>
    <mergeCell ref="B39:F39"/>
    <mergeCell ref="G39:I39"/>
    <mergeCell ref="J39:K39"/>
    <mergeCell ref="L39:P39"/>
    <mergeCell ref="Q39:V39"/>
    <mergeCell ref="B36:F36"/>
    <mergeCell ref="G36:I36"/>
    <mergeCell ref="J36:K36"/>
    <mergeCell ref="L36:P36"/>
    <mergeCell ref="Q36:V36"/>
    <mergeCell ref="B37:F37"/>
    <mergeCell ref="G37:I37"/>
    <mergeCell ref="J37:K37"/>
    <mergeCell ref="L37:P37"/>
    <mergeCell ref="Q37:V37"/>
    <mergeCell ref="B34:F34"/>
    <mergeCell ref="G34:I34"/>
    <mergeCell ref="J34:K34"/>
    <mergeCell ref="L34:P34"/>
    <mergeCell ref="Q34:V34"/>
    <mergeCell ref="B35:F35"/>
    <mergeCell ref="G35:I35"/>
    <mergeCell ref="J35:K35"/>
    <mergeCell ref="L35:P35"/>
    <mergeCell ref="Q35:V35"/>
    <mergeCell ref="B32:F32"/>
    <mergeCell ref="G32:I32"/>
    <mergeCell ref="J32:K32"/>
    <mergeCell ref="L32:P32"/>
    <mergeCell ref="Q32:V32"/>
    <mergeCell ref="B33:F33"/>
    <mergeCell ref="G33:I33"/>
    <mergeCell ref="J33:K33"/>
    <mergeCell ref="L33:P33"/>
    <mergeCell ref="Q33:V33"/>
    <mergeCell ref="B30:F30"/>
    <mergeCell ref="G30:I30"/>
    <mergeCell ref="J30:K30"/>
    <mergeCell ref="L30:P30"/>
    <mergeCell ref="Q30:V30"/>
    <mergeCell ref="B31:F31"/>
    <mergeCell ref="G31:I31"/>
    <mergeCell ref="J31:K31"/>
    <mergeCell ref="L31:P31"/>
    <mergeCell ref="Q31:V31"/>
    <mergeCell ref="B29:F29"/>
    <mergeCell ref="G29:I29"/>
    <mergeCell ref="J29:K29"/>
    <mergeCell ref="L29:P29"/>
    <mergeCell ref="Q29:V29"/>
    <mergeCell ref="B26:F26"/>
    <mergeCell ref="G26:I26"/>
    <mergeCell ref="J26:K26"/>
    <mergeCell ref="L26:P26"/>
    <mergeCell ref="Q26:V26"/>
    <mergeCell ref="B28:F28"/>
    <mergeCell ref="G28:I28"/>
    <mergeCell ref="J28:K28"/>
    <mergeCell ref="L28:P28"/>
    <mergeCell ref="Q28:V28"/>
    <mergeCell ref="B27:F27"/>
    <mergeCell ref="G27:I27"/>
    <mergeCell ref="J27:K27"/>
    <mergeCell ref="L27:P27"/>
    <mergeCell ref="Q27:V27"/>
    <mergeCell ref="B24:F24"/>
    <mergeCell ref="G24:I24"/>
    <mergeCell ref="J24:K24"/>
    <mergeCell ref="L24:P24"/>
    <mergeCell ref="Q24:V24"/>
    <mergeCell ref="B25:F25"/>
    <mergeCell ref="G25:I25"/>
    <mergeCell ref="J25:K25"/>
    <mergeCell ref="L25:P25"/>
    <mergeCell ref="Q25:V25"/>
    <mergeCell ref="B22:F22"/>
    <mergeCell ref="G22:I22"/>
    <mergeCell ref="J22:K22"/>
    <mergeCell ref="L22:P22"/>
    <mergeCell ref="Q22:V22"/>
    <mergeCell ref="B23:F23"/>
    <mergeCell ref="G23:I23"/>
    <mergeCell ref="J23:K23"/>
    <mergeCell ref="L23:P23"/>
    <mergeCell ref="Q23:V23"/>
    <mergeCell ref="B20:F20"/>
    <mergeCell ref="G20:I20"/>
    <mergeCell ref="J20:K20"/>
    <mergeCell ref="L20:P20"/>
    <mergeCell ref="Q20:V20"/>
    <mergeCell ref="B21:F21"/>
    <mergeCell ref="G21:I21"/>
    <mergeCell ref="J21:K21"/>
    <mergeCell ref="L21:P21"/>
    <mergeCell ref="Q21:V21"/>
    <mergeCell ref="B18:F18"/>
    <mergeCell ref="G18:I18"/>
    <mergeCell ref="J18:K18"/>
    <mergeCell ref="L18:P18"/>
    <mergeCell ref="Q18:V18"/>
    <mergeCell ref="B19:F19"/>
    <mergeCell ref="G19:I19"/>
    <mergeCell ref="J19:K19"/>
    <mergeCell ref="L19:P19"/>
    <mergeCell ref="Q19:V19"/>
    <mergeCell ref="B16:F16"/>
    <mergeCell ref="G16:I16"/>
    <mergeCell ref="J16:K16"/>
    <mergeCell ref="L16:P16"/>
    <mergeCell ref="Q16:V16"/>
    <mergeCell ref="B17:F17"/>
    <mergeCell ref="G17:I17"/>
    <mergeCell ref="J17:K17"/>
    <mergeCell ref="L17:P17"/>
    <mergeCell ref="Q17:V17"/>
    <mergeCell ref="B14:F14"/>
    <mergeCell ref="G14:I14"/>
    <mergeCell ref="J14:K14"/>
    <mergeCell ref="L14:P14"/>
    <mergeCell ref="Q14:V14"/>
    <mergeCell ref="B15:F15"/>
    <mergeCell ref="G15:I15"/>
    <mergeCell ref="J15:K15"/>
    <mergeCell ref="L15:P15"/>
    <mergeCell ref="Q15:V15"/>
    <mergeCell ref="B12:F12"/>
    <mergeCell ref="G12:I12"/>
    <mergeCell ref="J12:K12"/>
    <mergeCell ref="L12:P12"/>
    <mergeCell ref="Q12:V12"/>
    <mergeCell ref="B13:F13"/>
    <mergeCell ref="G13:I13"/>
    <mergeCell ref="J13:K13"/>
    <mergeCell ref="L13:P13"/>
    <mergeCell ref="Q13:V13"/>
    <mergeCell ref="B10:F10"/>
    <mergeCell ref="G10:I10"/>
    <mergeCell ref="J10:K10"/>
    <mergeCell ref="L10:P10"/>
    <mergeCell ref="Q10:V10"/>
    <mergeCell ref="B11:F11"/>
    <mergeCell ref="G11:I11"/>
    <mergeCell ref="J11:K11"/>
    <mergeCell ref="L11:P11"/>
    <mergeCell ref="Q11:V11"/>
    <mergeCell ref="B8:F8"/>
    <mergeCell ref="G8:I8"/>
    <mergeCell ref="J8:K8"/>
    <mergeCell ref="L8:P8"/>
    <mergeCell ref="Q8:V8"/>
    <mergeCell ref="B9:F9"/>
    <mergeCell ref="G9:I9"/>
    <mergeCell ref="J9:K9"/>
    <mergeCell ref="L9:P9"/>
    <mergeCell ref="Q9:V9"/>
    <mergeCell ref="B6:F6"/>
    <mergeCell ref="G6:I6"/>
    <mergeCell ref="J6:K6"/>
    <mergeCell ref="L6:P6"/>
    <mergeCell ref="Q6:V6"/>
    <mergeCell ref="B7:F7"/>
    <mergeCell ref="G7:I7"/>
    <mergeCell ref="J7:K7"/>
    <mergeCell ref="L7:P7"/>
    <mergeCell ref="Q7:V7"/>
    <mergeCell ref="Q1:V1"/>
    <mergeCell ref="L1:P1"/>
    <mergeCell ref="J1:K1"/>
    <mergeCell ref="G1:I1"/>
    <mergeCell ref="B1:F1"/>
    <mergeCell ref="B4:F4"/>
    <mergeCell ref="G4:I4"/>
    <mergeCell ref="J4:K4"/>
    <mergeCell ref="L4:P4"/>
    <mergeCell ref="Q4:V4"/>
    <mergeCell ref="B5:F5"/>
    <mergeCell ref="G5:I5"/>
    <mergeCell ref="J5:K5"/>
    <mergeCell ref="L5:P5"/>
    <mergeCell ref="Q5:V5"/>
    <mergeCell ref="Q2:V2"/>
    <mergeCell ref="L2:P2"/>
    <mergeCell ref="J2:K2"/>
    <mergeCell ref="G2:I2"/>
    <mergeCell ref="B2:F2"/>
    <mergeCell ref="B3:F3"/>
    <mergeCell ref="G3:I3"/>
    <mergeCell ref="J3:K3"/>
    <mergeCell ref="L3:P3"/>
    <mergeCell ref="Q3:V3"/>
  </mergeCells>
  <phoneticPr fontId="2"/>
  <conditionalFormatting sqref="B1:F1048576">
    <cfRule type="containsBlanks" dxfId="3" priority="10">
      <formula>LEN(TRIM(B1))=0</formula>
    </cfRule>
  </conditionalFormatting>
  <conditionalFormatting sqref="J1:V1048576">
    <cfRule type="containsBlanks" dxfId="2" priority="11">
      <formula>LEN(TRIM(J1))=0</formula>
    </cfRule>
  </conditionalFormatting>
  <pageMargins left="0.59055118110236227" right="0.59055118110236227" top="0.78740157480314965" bottom="0.78740157480314965" header="0.51181102362204722" footer="0.31496062992125984"/>
  <pageSetup paperSize="9" scale="97" orientation="portrait" r:id="rId1"/>
  <headerFooter>
    <oddHeader>&amp;C&amp;"ＭＳ 明朝,標準"&amp;14部員名簿</oddHeader>
    <oddFooter>&amp;L&amp;"ＭＳ 明朝,標準"※団体継続申請等のため提出いただくこの名簿の個人情報は，適切に管理し，法令に基づく場合を除き，団体継続申請以外の目的のために利用又は提供することはありません。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S26"/>
  <sheetViews>
    <sheetView view="pageLayout" zoomScaleNormal="100" workbookViewId="0">
      <selection activeCell="J4" sqref="J4:K4"/>
    </sheetView>
  </sheetViews>
  <sheetFormatPr defaultColWidth="4.125" defaultRowHeight="28.35" customHeight="1"/>
  <cols>
    <col min="1" max="19" width="4.625" style="1" customWidth="1"/>
    <col min="20" max="16384" width="4.125" style="1"/>
  </cols>
  <sheetData>
    <row r="1" spans="1:19" ht="28.35" customHeight="1">
      <c r="A1" s="93" t="s">
        <v>49</v>
      </c>
      <c r="B1" s="93"/>
      <c r="C1" s="93"/>
      <c r="D1" s="94">
        <f>団体継続申請書!G26</f>
        <v>0</v>
      </c>
      <c r="E1" s="94"/>
      <c r="F1" s="94"/>
      <c r="G1" s="94"/>
      <c r="H1" s="94"/>
      <c r="I1" s="94"/>
      <c r="J1" s="94"/>
      <c r="K1" s="94"/>
      <c r="L1" s="94"/>
      <c r="M1" s="94"/>
      <c r="N1" s="94"/>
      <c r="O1" s="94"/>
      <c r="P1" s="94"/>
      <c r="Q1" s="94"/>
      <c r="R1" s="94"/>
    </row>
    <row r="2" spans="1:19" ht="22.5" customHeight="1"/>
    <row r="3" spans="1:19" ht="28.35" customHeight="1">
      <c r="A3" s="165" t="s">
        <v>65</v>
      </c>
      <c r="B3" s="165"/>
      <c r="C3" s="165"/>
      <c r="D3" s="165"/>
      <c r="E3" s="165"/>
      <c r="F3" s="124">
        <v>1</v>
      </c>
      <c r="G3" s="124"/>
      <c r="H3" s="124">
        <v>2</v>
      </c>
      <c r="I3" s="124"/>
      <c r="J3" s="124">
        <v>3</v>
      </c>
      <c r="K3" s="124"/>
      <c r="L3" s="124">
        <v>4</v>
      </c>
      <c r="M3" s="124"/>
      <c r="N3" s="124">
        <v>5</v>
      </c>
      <c r="O3" s="124"/>
      <c r="P3" s="124">
        <v>6</v>
      </c>
      <c r="Q3" s="124"/>
      <c r="R3" s="124" t="s">
        <v>66</v>
      </c>
      <c r="S3" s="124"/>
    </row>
    <row r="4" spans="1:19" ht="28.35" customHeight="1">
      <c r="A4" s="163" t="s">
        <v>51</v>
      </c>
      <c r="B4" s="163"/>
      <c r="C4" s="163"/>
      <c r="D4" s="163"/>
      <c r="E4" s="163"/>
      <c r="F4" s="124">
        <f>COUNTIFS(部員名簿!$G$1:$G$300,"人文学部",部員名簿!$J$1:$J$300,1)</f>
        <v>0</v>
      </c>
      <c r="G4" s="124"/>
      <c r="H4" s="124">
        <f>COUNTIFS(部員名簿!$G$1:$G$300,"人文学部",部員名簿!$J$1:$J$300,2)</f>
        <v>0</v>
      </c>
      <c r="I4" s="124"/>
      <c r="J4" s="124">
        <f>COUNTIFS(部員名簿!$G$1:$G$300,"人文学部",部員名簿!$J$1:$J$300,3)</f>
        <v>0</v>
      </c>
      <c r="K4" s="124"/>
      <c r="L4" s="124">
        <f>COUNTIFS(部員名簿!$G$1:$G$300,"人文学部",部員名簿!$J$1:$J$300,4)</f>
        <v>0</v>
      </c>
      <c r="M4" s="124"/>
      <c r="N4" s="166"/>
      <c r="O4" s="166"/>
      <c r="P4" s="166"/>
      <c r="Q4" s="166"/>
      <c r="R4" s="124">
        <f t="shared" ref="R4:R14" si="0">SUM(F4:Q4)</f>
        <v>0</v>
      </c>
      <c r="S4" s="124"/>
    </row>
    <row r="5" spans="1:19" ht="28.35" customHeight="1">
      <c r="A5" s="164" t="s">
        <v>52</v>
      </c>
      <c r="B5" s="164"/>
      <c r="C5" s="164"/>
      <c r="D5" s="164"/>
      <c r="E5" s="164"/>
      <c r="F5" s="124">
        <f>COUNTIFS(部員名簿!$G$1:$G$300,"教育学部",部員名簿!$J$1:$J$300,1)</f>
        <v>0</v>
      </c>
      <c r="G5" s="124"/>
      <c r="H5" s="124">
        <f>COUNTIFS(部員名簿!$G$1:$G$300,"教育学部",部員名簿!$J$1:$J$300,2)</f>
        <v>0</v>
      </c>
      <c r="I5" s="124"/>
      <c r="J5" s="124">
        <f>COUNTIFS(部員名簿!$G$1:$G$300,"教育学部",部員名簿!$J$1:$J$300,3)</f>
        <v>0</v>
      </c>
      <c r="K5" s="124"/>
      <c r="L5" s="124">
        <f>COUNTIFS(部員名簿!$G$1:$G$300,"教育学部",部員名簿!$J$1:$J$300,4)</f>
        <v>0</v>
      </c>
      <c r="M5" s="124"/>
      <c r="N5" s="168"/>
      <c r="O5" s="169"/>
      <c r="P5" s="169"/>
      <c r="Q5" s="169"/>
      <c r="R5" s="92">
        <f t="shared" si="0"/>
        <v>0</v>
      </c>
      <c r="S5" s="91"/>
    </row>
    <row r="6" spans="1:19" ht="28.35" customHeight="1">
      <c r="A6" s="163" t="s">
        <v>53</v>
      </c>
      <c r="B6" s="163"/>
      <c r="C6" s="163"/>
      <c r="D6" s="163"/>
      <c r="E6" s="163"/>
      <c r="F6" s="124">
        <f>COUNTIFS(部員名簿!$G$1:$G$300,"法学部",部員名簿!$J$1:$J$300,1)</f>
        <v>0</v>
      </c>
      <c r="G6" s="124"/>
      <c r="H6" s="124">
        <f>COUNTIFS(部員名簿!$G$1:$G$300,"法学部",部員名簿!$J$1:$J$300,2)</f>
        <v>0</v>
      </c>
      <c r="I6" s="124"/>
      <c r="J6" s="124">
        <f>COUNTIFS(部員名簿!$G$1:$G$300,"法学部",部員名簿!$J$1:$J$300,3)</f>
        <v>0</v>
      </c>
      <c r="K6" s="124"/>
      <c r="L6" s="124">
        <f>COUNTIFS(部員名簿!$G$1:$G$300,"法学部",部員名簿!$J$1:$J$300,4)</f>
        <v>0</v>
      </c>
      <c r="M6" s="124"/>
      <c r="N6" s="166"/>
      <c r="O6" s="166"/>
      <c r="P6" s="166"/>
      <c r="Q6" s="166"/>
      <c r="R6" s="124">
        <f t="shared" si="0"/>
        <v>0</v>
      </c>
      <c r="S6" s="124"/>
    </row>
    <row r="7" spans="1:19" ht="28.35" customHeight="1">
      <c r="A7" s="167" t="s">
        <v>208</v>
      </c>
      <c r="B7" s="163"/>
      <c r="C7" s="163"/>
      <c r="D7" s="163"/>
      <c r="E7" s="163"/>
      <c r="F7" s="124">
        <f>COUNTIFS(部員名簿!$G$1:$G$300,"経済科学部",部員名簿!$J$1:$J$300,1)</f>
        <v>0</v>
      </c>
      <c r="G7" s="124"/>
      <c r="H7" s="124">
        <f>COUNTIFS(部員名簿!$G$1:$G$300,"経済科学部",部員名簿!$J$1:$J$300,2)</f>
        <v>0</v>
      </c>
      <c r="I7" s="124"/>
      <c r="J7" s="124">
        <f>COUNTIFS(部員名簿!$G$1:$G$300,"経済科学部",部員名簿!$J$1:$J$300,3)</f>
        <v>0</v>
      </c>
      <c r="K7" s="124"/>
      <c r="L7" s="124">
        <f>COUNTIFS(部員名簿!$G$1:$G$300,"経済科学部",部員名簿!$J$1:$J$300,4)</f>
        <v>0</v>
      </c>
      <c r="M7" s="124"/>
      <c r="N7" s="166"/>
      <c r="O7" s="166"/>
      <c r="P7" s="166"/>
      <c r="Q7" s="166"/>
      <c r="R7" s="124">
        <f t="shared" si="0"/>
        <v>0</v>
      </c>
      <c r="S7" s="124"/>
    </row>
    <row r="8" spans="1:19" ht="28.35" customHeight="1">
      <c r="A8" s="163" t="s">
        <v>54</v>
      </c>
      <c r="B8" s="163"/>
      <c r="C8" s="163"/>
      <c r="D8" s="163"/>
      <c r="E8" s="163"/>
      <c r="F8" s="124">
        <f>COUNTIFS(部員名簿!$G$1:$G$300,"理学部",部員名簿!$J$1:$J$300,1)</f>
        <v>0</v>
      </c>
      <c r="G8" s="124"/>
      <c r="H8" s="124">
        <f>COUNTIFS(部員名簿!$G$1:$G$300,"理学部",部員名簿!$J$1:$J$300,2)</f>
        <v>0</v>
      </c>
      <c r="I8" s="124"/>
      <c r="J8" s="124">
        <f>COUNTIFS(部員名簿!$G$1:$G$300,"理学部",部員名簿!$J$1:$J$300,3)</f>
        <v>0</v>
      </c>
      <c r="K8" s="124"/>
      <c r="L8" s="124">
        <f>COUNTIFS(部員名簿!$G$1:$G$300,"理学部",部員名簿!$J$1:$J$300,4)</f>
        <v>0</v>
      </c>
      <c r="M8" s="124"/>
      <c r="N8" s="166"/>
      <c r="O8" s="166"/>
      <c r="P8" s="166"/>
      <c r="Q8" s="166"/>
      <c r="R8" s="124">
        <f t="shared" si="0"/>
        <v>0</v>
      </c>
      <c r="S8" s="124"/>
    </row>
    <row r="9" spans="1:19" ht="28.35" customHeight="1">
      <c r="A9" s="167" t="s">
        <v>63</v>
      </c>
      <c r="B9" s="167"/>
      <c r="C9" s="167"/>
      <c r="D9" s="167"/>
      <c r="E9" s="167"/>
      <c r="F9" s="124">
        <f>COUNTIFS(部員名簿!$G$1:$G$300,"医学部",部員名簿!$J$1:$J$300,1,部員名簿!$W$1:$W$300,"A")</f>
        <v>0</v>
      </c>
      <c r="G9" s="124"/>
      <c r="H9" s="124">
        <f>COUNTIFS(部員名簿!$G$1:$G$300,"医学部",部員名簿!$J$1:$J$300,2,部員名簿!$W$1:$W$300,"A")</f>
        <v>0</v>
      </c>
      <c r="I9" s="124"/>
      <c r="J9" s="124">
        <f>COUNTIFS(部員名簿!$G$1:$G$300,"医学部",部員名簿!$J$1:$J$300,3,部員名簿!$W$1:$W$300,"A")</f>
        <v>0</v>
      </c>
      <c r="K9" s="124"/>
      <c r="L9" s="124">
        <f>COUNTIFS(部員名簿!$G$1:$G$300,"医学部",部員名簿!$J$1:$J$300,4,部員名簿!$W$1:$W$300,"A")</f>
        <v>0</v>
      </c>
      <c r="M9" s="124"/>
      <c r="N9" s="124">
        <f>COUNTIFS(部員名簿!$G$1:$G$300,"医学部",部員名簿!$J$1:$J$300,5,部員名簿!$W$1:$W$300,"A")</f>
        <v>0</v>
      </c>
      <c r="O9" s="124"/>
      <c r="P9" s="124">
        <f>COUNTIFS(部員名簿!$G$1:$G$300,"医学部",部員名簿!$J$1:$J$300,6,部員名簿!$W$1:$W$300,"A")</f>
        <v>0</v>
      </c>
      <c r="Q9" s="124"/>
      <c r="R9" s="124">
        <f t="shared" si="0"/>
        <v>0</v>
      </c>
      <c r="S9" s="124"/>
    </row>
    <row r="10" spans="1:19" ht="28.35" customHeight="1">
      <c r="A10" s="167" t="s">
        <v>64</v>
      </c>
      <c r="B10" s="167"/>
      <c r="C10" s="167"/>
      <c r="D10" s="167"/>
      <c r="E10" s="167"/>
      <c r="F10" s="124">
        <f>COUNTIFS(部員名簿!$G$1:$G$300,"医学部",部員名簿!$J$1:$J$300,1)-$F$9</f>
        <v>0</v>
      </c>
      <c r="G10" s="124"/>
      <c r="H10" s="124">
        <f>COUNTIFS(部員名簿!$G$1:$G$300,"医学部",部員名簿!$J$1:$J$300,2)-$H$9</f>
        <v>0</v>
      </c>
      <c r="I10" s="124"/>
      <c r="J10" s="124">
        <f>COUNTIFS(部員名簿!$G$1:$G$300,"医学部",部員名簿!$J$1:$J$300,3)-$J$9</f>
        <v>0</v>
      </c>
      <c r="K10" s="124"/>
      <c r="L10" s="124">
        <f>COUNTIFS(部員名簿!$G$1:$G$300,"医学部",部員名簿!$J$1:$J$300,4)-$L$9</f>
        <v>0</v>
      </c>
      <c r="M10" s="124"/>
      <c r="N10" s="166"/>
      <c r="O10" s="166"/>
      <c r="P10" s="166"/>
      <c r="Q10" s="166"/>
      <c r="R10" s="124">
        <f t="shared" si="0"/>
        <v>0</v>
      </c>
      <c r="S10" s="124"/>
    </row>
    <row r="11" spans="1:19" ht="28.35" customHeight="1">
      <c r="A11" s="163" t="s">
        <v>55</v>
      </c>
      <c r="B11" s="163"/>
      <c r="C11" s="163"/>
      <c r="D11" s="163"/>
      <c r="E11" s="163"/>
      <c r="F11" s="124">
        <f>COUNTIFS(部員名簿!$G$1:$G$300,"歯学部",部員名簿!$J$1:$J$300,1)</f>
        <v>0</v>
      </c>
      <c r="G11" s="124"/>
      <c r="H11" s="124">
        <f>COUNTIFS(部員名簿!$G$1:$G$300,"歯学部",部員名簿!$J$1:$J$300,2)</f>
        <v>0</v>
      </c>
      <c r="I11" s="124"/>
      <c r="J11" s="124">
        <f>COUNTIFS(部員名簿!$G$1:$G$300,"歯学部",部員名簿!$J$1:$J$300,3)</f>
        <v>0</v>
      </c>
      <c r="K11" s="124"/>
      <c r="L11" s="124">
        <f>COUNTIFS(部員名簿!$G$1:$G$300,"歯学部",部員名簿!$J$1:$J$300,4)</f>
        <v>0</v>
      </c>
      <c r="M11" s="124"/>
      <c r="N11" s="124">
        <f>COUNTIFS(部員名簿!$G$1:$G$300,"歯学部",部員名簿!$J$1:$J$300,5)</f>
        <v>0</v>
      </c>
      <c r="O11" s="124"/>
      <c r="P11" s="124">
        <f>COUNTIFS(部員名簿!$G$1:$G$300,"歯学部",部員名簿!$J$1:$J$300,6)</f>
        <v>0</v>
      </c>
      <c r="Q11" s="124"/>
      <c r="R11" s="124">
        <f t="shared" si="0"/>
        <v>0</v>
      </c>
      <c r="S11" s="124"/>
    </row>
    <row r="12" spans="1:19" ht="28.35" customHeight="1">
      <c r="A12" s="163" t="s">
        <v>56</v>
      </c>
      <c r="B12" s="163"/>
      <c r="C12" s="163"/>
      <c r="D12" s="163"/>
      <c r="E12" s="163"/>
      <c r="F12" s="124">
        <f>COUNTIFS(部員名簿!$G$1:$G$300,"工学部",部員名簿!$J$1:$J$300,1)</f>
        <v>0</v>
      </c>
      <c r="G12" s="124"/>
      <c r="H12" s="124">
        <f>COUNTIFS(部員名簿!$G$1:$G$300,"工学部",部員名簿!$J$1:$J$300,2)</f>
        <v>0</v>
      </c>
      <c r="I12" s="124"/>
      <c r="J12" s="124">
        <f>COUNTIFS(部員名簿!$G$1:$G$300,"工学部",部員名簿!$J$1:$J$300,3)</f>
        <v>0</v>
      </c>
      <c r="K12" s="124"/>
      <c r="L12" s="124">
        <f>COUNTIFS(部員名簿!$G$1:$G$300,"工学部",部員名簿!$J$1:$J$300,4)</f>
        <v>0</v>
      </c>
      <c r="M12" s="124"/>
      <c r="N12" s="166"/>
      <c r="O12" s="166"/>
      <c r="P12" s="166"/>
      <c r="Q12" s="166"/>
      <c r="R12" s="124">
        <f t="shared" si="0"/>
        <v>0</v>
      </c>
      <c r="S12" s="124"/>
    </row>
    <row r="13" spans="1:19" ht="28.35" customHeight="1">
      <c r="A13" s="163" t="s">
        <v>57</v>
      </c>
      <c r="B13" s="163"/>
      <c r="C13" s="163"/>
      <c r="D13" s="163"/>
      <c r="E13" s="163"/>
      <c r="F13" s="124">
        <f>COUNTIFS(部員名簿!$G$1:$G$300,"農学部",部員名簿!$J$1:$J$300,1)</f>
        <v>0</v>
      </c>
      <c r="G13" s="124"/>
      <c r="H13" s="124">
        <f>COUNTIFS(部員名簿!$G$1:$G$300,"農学部",部員名簿!$J$1:$J$300,2)</f>
        <v>0</v>
      </c>
      <c r="I13" s="124"/>
      <c r="J13" s="124">
        <f>COUNTIFS(部員名簿!$G$1:$G$300,"農学部",部員名簿!$J$1:$J$300,3)</f>
        <v>0</v>
      </c>
      <c r="K13" s="124"/>
      <c r="L13" s="124">
        <f>COUNTIFS(部員名簿!$G$1:$G$300,"農学部",部員名簿!$J$1:$J$300,4)</f>
        <v>0</v>
      </c>
      <c r="M13" s="124"/>
      <c r="N13" s="166"/>
      <c r="O13" s="166"/>
      <c r="P13" s="166"/>
      <c r="Q13" s="166"/>
      <c r="R13" s="124">
        <f t="shared" si="0"/>
        <v>0</v>
      </c>
      <c r="S13" s="124"/>
    </row>
    <row r="14" spans="1:19" ht="28.35" customHeight="1">
      <c r="A14" s="163" t="s">
        <v>189</v>
      </c>
      <c r="B14" s="163"/>
      <c r="C14" s="163"/>
      <c r="D14" s="163"/>
      <c r="E14" s="163"/>
      <c r="F14" s="124">
        <f>COUNTIFS(部員名簿!$G$1:$G$300,"創生学部",部員名簿!$J$1:$J$300,1)</f>
        <v>0</v>
      </c>
      <c r="G14" s="124"/>
      <c r="H14" s="124">
        <f>COUNTIFS(部員名簿!$G$1:$G$300,"創生学部",部員名簿!$J$1:$J$300,2)</f>
        <v>0</v>
      </c>
      <c r="I14" s="124"/>
      <c r="J14" s="124">
        <f>COUNTIFS(部員名簿!$G$1:$G$300,"創生学部",部員名簿!$J$1:$J$300,3)</f>
        <v>0</v>
      </c>
      <c r="K14" s="124"/>
      <c r="L14" s="124">
        <f>COUNTIFS(部員名簿!$G$1:$G$300,"創生学部",部員名簿!$J$1:$J$300,4)</f>
        <v>0</v>
      </c>
      <c r="M14" s="124"/>
      <c r="N14" s="166"/>
      <c r="O14" s="166"/>
      <c r="P14" s="166"/>
      <c r="Q14" s="166"/>
      <c r="R14" s="124">
        <f t="shared" si="0"/>
        <v>0</v>
      </c>
      <c r="S14" s="124"/>
    </row>
    <row r="15" spans="1:19" ht="28.35" customHeight="1">
      <c r="A15" s="124" t="s">
        <v>66</v>
      </c>
      <c r="B15" s="124"/>
      <c r="C15" s="124"/>
      <c r="D15" s="124"/>
      <c r="E15" s="124"/>
      <c r="F15" s="124">
        <f>SUM(F4:G14)</f>
        <v>0</v>
      </c>
      <c r="G15" s="124"/>
      <c r="H15" s="124">
        <f>SUM(H4:I14)</f>
        <v>0</v>
      </c>
      <c r="I15" s="124"/>
      <c r="J15" s="124">
        <f>SUM(J4:K14)</f>
        <v>0</v>
      </c>
      <c r="K15" s="124"/>
      <c r="L15" s="124">
        <f>SUM(L4:M14)</f>
        <v>0</v>
      </c>
      <c r="M15" s="124"/>
      <c r="N15" s="124">
        <f>SUM(N4:O14)</f>
        <v>0</v>
      </c>
      <c r="O15" s="124"/>
      <c r="P15" s="124">
        <f>SUM(P4:Q14)</f>
        <v>0</v>
      </c>
      <c r="Q15" s="124"/>
      <c r="R15" s="124">
        <f>SUM(R4:S14)</f>
        <v>0</v>
      </c>
      <c r="S15" s="124"/>
    </row>
    <row r="16" spans="1:19" ht="28.35" customHeight="1">
      <c r="A16" s="55"/>
      <c r="B16" s="55"/>
      <c r="C16" s="55"/>
      <c r="D16" s="55"/>
      <c r="E16" s="55"/>
      <c r="F16" s="55"/>
      <c r="G16" s="55"/>
      <c r="H16" s="55"/>
      <c r="I16" s="55"/>
      <c r="J16" s="55"/>
      <c r="K16" s="55"/>
      <c r="L16" s="55"/>
      <c r="M16" s="55"/>
      <c r="N16" s="55"/>
      <c r="O16" s="55"/>
      <c r="P16" s="55"/>
      <c r="Q16" s="55"/>
      <c r="R16" s="55"/>
      <c r="S16" s="55"/>
    </row>
    <row r="17" spans="1:19" ht="28.35" customHeight="1">
      <c r="A17" s="151" t="s">
        <v>219</v>
      </c>
      <c r="B17" s="170"/>
      <c r="C17" s="56"/>
      <c r="D17" s="56"/>
      <c r="E17" s="56"/>
      <c r="F17" s="56"/>
      <c r="G17" s="56"/>
      <c r="H17" s="55"/>
      <c r="I17" s="55"/>
      <c r="J17" s="55"/>
      <c r="K17" s="55"/>
      <c r="L17" s="55"/>
      <c r="M17" s="55"/>
      <c r="N17" s="55"/>
      <c r="O17" s="55"/>
      <c r="P17" s="55"/>
      <c r="Q17" s="55"/>
      <c r="R17" s="55"/>
      <c r="S17" s="55"/>
    </row>
    <row r="18" spans="1:19" ht="22.5" customHeight="1">
      <c r="A18" s="171" t="s">
        <v>220</v>
      </c>
      <c r="B18" s="172"/>
      <c r="C18" s="172"/>
      <c r="D18" s="172"/>
      <c r="E18" s="172"/>
      <c r="F18" s="172"/>
      <c r="G18" s="172"/>
      <c r="H18" s="173"/>
    </row>
    <row r="19" spans="1:19" ht="28.35" customHeight="1">
      <c r="A19" s="162" t="s">
        <v>58</v>
      </c>
      <c r="B19" s="162"/>
      <c r="C19" s="162"/>
      <c r="D19" s="162"/>
      <c r="E19" s="162"/>
      <c r="F19" s="124" t="s">
        <v>66</v>
      </c>
      <c r="G19" s="124"/>
    </row>
    <row r="20" spans="1:19" ht="28.35" customHeight="1">
      <c r="A20" s="163" t="s">
        <v>209</v>
      </c>
      <c r="B20" s="163"/>
      <c r="C20" s="163"/>
      <c r="D20" s="163"/>
      <c r="E20" s="163"/>
      <c r="F20" s="124">
        <f>COUNTIFS(部員名簿!$G$1:$G$300,"教育実践学")</f>
        <v>0</v>
      </c>
      <c r="G20" s="124"/>
    </row>
    <row r="21" spans="1:19" ht="28.35" customHeight="1">
      <c r="A21" s="161" t="s">
        <v>59</v>
      </c>
      <c r="B21" s="80"/>
      <c r="C21" s="80"/>
      <c r="D21" s="80"/>
      <c r="E21" s="81"/>
      <c r="F21" s="124">
        <f>COUNTIFS(部員名簿!$G$1:$G$300,"現代社会文化")</f>
        <v>0</v>
      </c>
      <c r="G21" s="124"/>
    </row>
    <row r="22" spans="1:19" ht="28.35" customHeight="1">
      <c r="A22" s="161" t="s">
        <v>60</v>
      </c>
      <c r="B22" s="80"/>
      <c r="C22" s="80"/>
      <c r="D22" s="80"/>
      <c r="E22" s="81"/>
      <c r="F22" s="124">
        <f>COUNTIFS(部員名簿!$G$1:$G$300,"自然科学")</f>
        <v>0</v>
      </c>
      <c r="G22" s="124"/>
    </row>
    <row r="23" spans="1:19" ht="28.35" customHeight="1">
      <c r="A23" s="161" t="s">
        <v>61</v>
      </c>
      <c r="B23" s="80"/>
      <c r="C23" s="80"/>
      <c r="D23" s="80"/>
      <c r="E23" s="81"/>
      <c r="F23" s="124">
        <f>COUNTIFS(部員名簿!$G$1:$G$300,"保健学")</f>
        <v>0</v>
      </c>
      <c r="G23" s="124"/>
    </row>
    <row r="24" spans="1:19" ht="28.35" customHeight="1">
      <c r="A24" s="161" t="s">
        <v>62</v>
      </c>
      <c r="B24" s="80"/>
      <c r="C24" s="80"/>
      <c r="D24" s="80"/>
      <c r="E24" s="81"/>
      <c r="F24" s="124">
        <f>COUNTIFS(部員名簿!$G$1:$G$300,"医歯学総合")</f>
        <v>0</v>
      </c>
      <c r="G24" s="124"/>
    </row>
    <row r="25" spans="1:19" ht="28.35" customHeight="1">
      <c r="A25" s="161" t="s">
        <v>215</v>
      </c>
      <c r="B25" s="80"/>
      <c r="C25" s="80"/>
      <c r="D25" s="80"/>
      <c r="E25" s="81"/>
      <c r="F25" s="124">
        <f>COUNTIFS(部員名簿!$G$1:$G$300,"その他")</f>
        <v>0</v>
      </c>
      <c r="G25" s="124"/>
    </row>
    <row r="26" spans="1:19" ht="28.35" customHeight="1">
      <c r="A26" s="75" t="s">
        <v>66</v>
      </c>
      <c r="B26" s="76"/>
      <c r="C26" s="76"/>
      <c r="D26" s="76"/>
      <c r="E26" s="125"/>
      <c r="F26" s="75">
        <f>SUM(F20:G25)</f>
        <v>0</v>
      </c>
      <c r="G26" s="125"/>
      <c r="M26" s="151"/>
      <c r="N26" s="151"/>
      <c r="O26" s="151"/>
      <c r="P26" s="151"/>
      <c r="Q26" s="151"/>
      <c r="R26" s="53"/>
    </row>
  </sheetData>
  <sheetProtection password="CC63" sheet="1" objects="1" scenarios="1"/>
  <mergeCells count="126">
    <mergeCell ref="R14:S14"/>
    <mergeCell ref="A14:E14"/>
    <mergeCell ref="F14:G14"/>
    <mergeCell ref="H14:I14"/>
    <mergeCell ref="J14:K14"/>
    <mergeCell ref="L14:M14"/>
    <mergeCell ref="N14:O14"/>
    <mergeCell ref="M26:N26"/>
    <mergeCell ref="O26:Q26"/>
    <mergeCell ref="F23:G23"/>
    <mergeCell ref="F24:G24"/>
    <mergeCell ref="F26:G26"/>
    <mergeCell ref="P14:Q14"/>
    <mergeCell ref="A26:E26"/>
    <mergeCell ref="A25:E25"/>
    <mergeCell ref="F25:G25"/>
    <mergeCell ref="A17:B17"/>
    <mergeCell ref="A18:H18"/>
    <mergeCell ref="R12:S12"/>
    <mergeCell ref="R13:S13"/>
    <mergeCell ref="R15:S15"/>
    <mergeCell ref="F22:G22"/>
    <mergeCell ref="F21:G21"/>
    <mergeCell ref="F20:G20"/>
    <mergeCell ref="F19:G19"/>
    <mergeCell ref="A15:E15"/>
    <mergeCell ref="H13:I13"/>
    <mergeCell ref="F15:G15"/>
    <mergeCell ref="H15:I15"/>
    <mergeCell ref="J15:K15"/>
    <mergeCell ref="L15:M15"/>
    <mergeCell ref="N15:O15"/>
    <mergeCell ref="P15:Q15"/>
    <mergeCell ref="F13:G13"/>
    <mergeCell ref="J13:K13"/>
    <mergeCell ref="L13:M13"/>
    <mergeCell ref="N13:O13"/>
    <mergeCell ref="P13:Q13"/>
    <mergeCell ref="F12:G12"/>
    <mergeCell ref="H12:I12"/>
    <mergeCell ref="J12:K12"/>
    <mergeCell ref="L12:M12"/>
    <mergeCell ref="R3:S3"/>
    <mergeCell ref="R4:S4"/>
    <mergeCell ref="R5:S5"/>
    <mergeCell ref="R6:S6"/>
    <mergeCell ref="R7:S7"/>
    <mergeCell ref="R8:S8"/>
    <mergeCell ref="R9:S9"/>
    <mergeCell ref="R10:S10"/>
    <mergeCell ref="R11:S11"/>
    <mergeCell ref="N12:O12"/>
    <mergeCell ref="P12:Q12"/>
    <mergeCell ref="F11:G11"/>
    <mergeCell ref="H11:I11"/>
    <mergeCell ref="J11:K11"/>
    <mergeCell ref="L11:M11"/>
    <mergeCell ref="N11:O11"/>
    <mergeCell ref="P11:Q11"/>
    <mergeCell ref="F10:G10"/>
    <mergeCell ref="H10:I10"/>
    <mergeCell ref="J10:K10"/>
    <mergeCell ref="L10:M10"/>
    <mergeCell ref="N10:O10"/>
    <mergeCell ref="P10:Q10"/>
    <mergeCell ref="P7:Q7"/>
    <mergeCell ref="P5:Q5"/>
    <mergeCell ref="F6:G6"/>
    <mergeCell ref="H6:I6"/>
    <mergeCell ref="J6:K6"/>
    <mergeCell ref="L6:M6"/>
    <mergeCell ref="N6:O6"/>
    <mergeCell ref="P6:Q6"/>
    <mergeCell ref="F9:G9"/>
    <mergeCell ref="H9:I9"/>
    <mergeCell ref="J9:K9"/>
    <mergeCell ref="L9:M9"/>
    <mergeCell ref="N9:O9"/>
    <mergeCell ref="P9:Q9"/>
    <mergeCell ref="F8:G8"/>
    <mergeCell ref="H8:I8"/>
    <mergeCell ref="J8:K8"/>
    <mergeCell ref="L8:M8"/>
    <mergeCell ref="N8:O8"/>
    <mergeCell ref="P8:Q8"/>
    <mergeCell ref="A10:E10"/>
    <mergeCell ref="A11:E11"/>
    <mergeCell ref="N4:O4"/>
    <mergeCell ref="L4:M4"/>
    <mergeCell ref="J4:K4"/>
    <mergeCell ref="H4:I4"/>
    <mergeCell ref="F4:G4"/>
    <mergeCell ref="F5:G5"/>
    <mergeCell ref="H5:I5"/>
    <mergeCell ref="J5:K5"/>
    <mergeCell ref="L5:M5"/>
    <mergeCell ref="N5:O5"/>
    <mergeCell ref="F7:G7"/>
    <mergeCell ref="H7:I7"/>
    <mergeCell ref="J7:K7"/>
    <mergeCell ref="L7:M7"/>
    <mergeCell ref="N7:O7"/>
    <mergeCell ref="A1:C1"/>
    <mergeCell ref="D1:R1"/>
    <mergeCell ref="A24:E24"/>
    <mergeCell ref="A23:E23"/>
    <mergeCell ref="A22:E22"/>
    <mergeCell ref="A19:E19"/>
    <mergeCell ref="A20:E20"/>
    <mergeCell ref="A21:E21"/>
    <mergeCell ref="A4:E4"/>
    <mergeCell ref="A5:E5"/>
    <mergeCell ref="A12:E12"/>
    <mergeCell ref="A13:E13"/>
    <mergeCell ref="A3:E3"/>
    <mergeCell ref="P3:Q3"/>
    <mergeCell ref="N3:O3"/>
    <mergeCell ref="L3:M3"/>
    <mergeCell ref="J3:K3"/>
    <mergeCell ref="H3:I3"/>
    <mergeCell ref="F3:G3"/>
    <mergeCell ref="P4:Q4"/>
    <mergeCell ref="A6:E6"/>
    <mergeCell ref="A7:E7"/>
    <mergeCell ref="A8:E8"/>
    <mergeCell ref="A9:E9"/>
  </mergeCells>
  <phoneticPr fontId="2"/>
  <pageMargins left="0.59055118110236227" right="0.59055118110236227" top="0.78740157480314965" bottom="0.59055118110236227" header="0.51181102362204722" footer="0.31496062992125984"/>
  <pageSetup paperSize="9" orientation="portrait" r:id="rId1"/>
  <headerFooter>
    <oddHeader>&amp;C&amp;"ＭＳ 明朝,標準"&amp;14学部・学年別部員数調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U37"/>
  <sheetViews>
    <sheetView view="pageLayout" topLeftCell="A4" zoomScaleNormal="100" workbookViewId="0">
      <selection activeCell="M31" sqref="M31:U31"/>
    </sheetView>
  </sheetViews>
  <sheetFormatPr defaultColWidth="3.875" defaultRowHeight="22.5" customHeight="1"/>
  <cols>
    <col min="1" max="1" width="3.875" style="1"/>
    <col min="2" max="3" width="5" style="1" customWidth="1"/>
    <col min="4" max="21" width="4.125" style="1" customWidth="1"/>
    <col min="22" max="16384" width="3.875" style="1"/>
  </cols>
  <sheetData>
    <row r="1" spans="1:21" ht="22.5" customHeight="1">
      <c r="A1" s="93" t="s">
        <v>71</v>
      </c>
      <c r="B1" s="93"/>
      <c r="C1" s="93"/>
      <c r="D1" s="94">
        <f>団体継続申請書!G26</f>
        <v>0</v>
      </c>
      <c r="E1" s="94"/>
      <c r="F1" s="94"/>
      <c r="G1" s="94"/>
      <c r="H1" s="94"/>
      <c r="I1" s="94"/>
      <c r="J1" s="94"/>
      <c r="K1" s="94"/>
      <c r="L1" s="94"/>
      <c r="M1" s="94"/>
      <c r="N1" s="94"/>
    </row>
    <row r="2" spans="1:21" ht="14.1" customHeight="1"/>
    <row r="3" spans="1:21" ht="22.5" customHeight="1">
      <c r="A3" s="12" t="s">
        <v>72</v>
      </c>
      <c r="B3" s="148" t="s">
        <v>73</v>
      </c>
      <c r="C3" s="94"/>
      <c r="D3" s="94"/>
    </row>
    <row r="4" spans="1:21" ht="22.5" customHeight="1">
      <c r="B4" s="10" t="s">
        <v>74</v>
      </c>
      <c r="C4" s="39" t="s">
        <v>179</v>
      </c>
      <c r="D4" s="124" t="s">
        <v>75</v>
      </c>
      <c r="E4" s="124"/>
      <c r="F4" s="124"/>
      <c r="G4" s="124"/>
      <c r="H4" s="124"/>
      <c r="I4" s="124"/>
      <c r="J4" s="124"/>
      <c r="K4" s="124"/>
      <c r="L4" s="124"/>
      <c r="M4" s="124" t="s">
        <v>76</v>
      </c>
      <c r="N4" s="124"/>
      <c r="O4" s="124"/>
      <c r="P4" s="124"/>
      <c r="Q4" s="124"/>
      <c r="R4" s="124"/>
      <c r="S4" s="124"/>
      <c r="T4" s="124"/>
      <c r="U4" s="124"/>
    </row>
    <row r="5" spans="1:21" ht="22.5" customHeight="1">
      <c r="B5" s="14"/>
      <c r="C5" s="41"/>
      <c r="D5" s="174"/>
      <c r="E5" s="174"/>
      <c r="F5" s="174"/>
      <c r="G5" s="174"/>
      <c r="H5" s="174"/>
      <c r="I5" s="174"/>
      <c r="J5" s="174"/>
      <c r="K5" s="174"/>
      <c r="L5" s="174"/>
      <c r="M5" s="124"/>
      <c r="N5" s="124"/>
      <c r="O5" s="124"/>
      <c r="P5" s="124"/>
      <c r="Q5" s="124"/>
      <c r="R5" s="124"/>
      <c r="S5" s="124"/>
      <c r="T5" s="124"/>
      <c r="U5" s="124"/>
    </row>
    <row r="6" spans="1:21" ht="22.5" customHeight="1">
      <c r="B6" s="14"/>
      <c r="C6" s="41"/>
      <c r="D6" s="174"/>
      <c r="E6" s="174"/>
      <c r="F6" s="174"/>
      <c r="G6" s="174"/>
      <c r="H6" s="174"/>
      <c r="I6" s="174"/>
      <c r="J6" s="174"/>
      <c r="K6" s="174"/>
      <c r="L6" s="174"/>
      <c r="M6" s="124"/>
      <c r="N6" s="124"/>
      <c r="O6" s="124"/>
      <c r="P6" s="124"/>
      <c r="Q6" s="124"/>
      <c r="R6" s="124"/>
      <c r="S6" s="124"/>
      <c r="T6" s="124"/>
      <c r="U6" s="124"/>
    </row>
    <row r="7" spans="1:21" ht="22.5" customHeight="1">
      <c r="B7" s="14"/>
      <c r="C7" s="41"/>
      <c r="D7" s="174"/>
      <c r="E7" s="174"/>
      <c r="F7" s="174"/>
      <c r="G7" s="174"/>
      <c r="H7" s="174"/>
      <c r="I7" s="174"/>
      <c r="J7" s="174"/>
      <c r="K7" s="174"/>
      <c r="L7" s="174"/>
      <c r="M7" s="124"/>
      <c r="N7" s="124"/>
      <c r="O7" s="124"/>
      <c r="P7" s="124"/>
      <c r="Q7" s="124"/>
      <c r="R7" s="124"/>
      <c r="S7" s="124"/>
      <c r="T7" s="124"/>
      <c r="U7" s="124"/>
    </row>
    <row r="8" spans="1:21" ht="22.5" customHeight="1">
      <c r="B8" s="14"/>
      <c r="C8" s="41"/>
      <c r="D8" s="174"/>
      <c r="E8" s="174"/>
      <c r="F8" s="174"/>
      <c r="G8" s="174"/>
      <c r="H8" s="174"/>
      <c r="I8" s="174"/>
      <c r="J8" s="174"/>
      <c r="K8" s="174"/>
      <c r="L8" s="174"/>
      <c r="M8" s="124"/>
      <c r="N8" s="124"/>
      <c r="O8" s="124"/>
      <c r="P8" s="124"/>
      <c r="Q8" s="124"/>
      <c r="R8" s="124"/>
      <c r="S8" s="124"/>
      <c r="T8" s="124"/>
      <c r="U8" s="124"/>
    </row>
    <row r="9" spans="1:21" ht="22.5" customHeight="1">
      <c r="B9" s="14"/>
      <c r="C9" s="41"/>
      <c r="D9" s="174"/>
      <c r="E9" s="174"/>
      <c r="F9" s="174"/>
      <c r="G9" s="174"/>
      <c r="H9" s="174"/>
      <c r="I9" s="174"/>
      <c r="J9" s="174"/>
      <c r="K9" s="174"/>
      <c r="L9" s="174"/>
      <c r="M9" s="124"/>
      <c r="N9" s="124"/>
      <c r="O9" s="124"/>
      <c r="P9" s="124"/>
      <c r="Q9" s="124"/>
      <c r="R9" s="124"/>
      <c r="S9" s="124"/>
      <c r="T9" s="124"/>
      <c r="U9" s="124"/>
    </row>
    <row r="10" spans="1:21" ht="22.5" customHeight="1">
      <c r="B10" s="14"/>
      <c r="C10" s="41"/>
      <c r="D10" s="174"/>
      <c r="E10" s="174"/>
      <c r="F10" s="174"/>
      <c r="G10" s="174"/>
      <c r="H10" s="174"/>
      <c r="I10" s="174"/>
      <c r="J10" s="174"/>
      <c r="K10" s="174"/>
      <c r="L10" s="174"/>
      <c r="M10" s="124"/>
      <c r="N10" s="124"/>
      <c r="O10" s="124"/>
      <c r="P10" s="124"/>
      <c r="Q10" s="124"/>
      <c r="R10" s="124"/>
      <c r="S10" s="124"/>
      <c r="T10" s="124"/>
      <c r="U10" s="124"/>
    </row>
    <row r="11" spans="1:21" ht="22.5" customHeight="1">
      <c r="B11" s="14"/>
      <c r="C11" s="41"/>
      <c r="D11" s="174"/>
      <c r="E11" s="174"/>
      <c r="F11" s="174"/>
      <c r="G11" s="174"/>
      <c r="H11" s="174"/>
      <c r="I11" s="174"/>
      <c r="J11" s="174"/>
      <c r="K11" s="174"/>
      <c r="L11" s="174"/>
      <c r="M11" s="124"/>
      <c r="N11" s="124"/>
      <c r="O11" s="124"/>
      <c r="P11" s="124"/>
      <c r="Q11" s="124"/>
      <c r="R11" s="124"/>
      <c r="S11" s="124"/>
      <c r="T11" s="124"/>
      <c r="U11" s="124"/>
    </row>
    <row r="12" spans="1:21" ht="22.5" customHeight="1">
      <c r="B12" s="14"/>
      <c r="C12" s="41"/>
      <c r="D12" s="174"/>
      <c r="E12" s="174"/>
      <c r="F12" s="174"/>
      <c r="G12" s="174"/>
      <c r="H12" s="174"/>
      <c r="I12" s="174"/>
      <c r="J12" s="174"/>
      <c r="K12" s="174"/>
      <c r="L12" s="174"/>
      <c r="M12" s="124"/>
      <c r="N12" s="124"/>
      <c r="O12" s="124"/>
      <c r="P12" s="124"/>
      <c r="Q12" s="124"/>
      <c r="R12" s="124"/>
      <c r="S12" s="124"/>
      <c r="T12" s="124"/>
      <c r="U12" s="124"/>
    </row>
    <row r="13" spans="1:21" ht="22.5" customHeight="1">
      <c r="B13" s="14"/>
      <c r="C13" s="41"/>
      <c r="D13" s="174"/>
      <c r="E13" s="174"/>
      <c r="F13" s="174"/>
      <c r="G13" s="174"/>
      <c r="H13" s="174"/>
      <c r="I13" s="174"/>
      <c r="J13" s="174"/>
      <c r="K13" s="174"/>
      <c r="L13" s="174"/>
      <c r="M13" s="124"/>
      <c r="N13" s="124"/>
      <c r="O13" s="124"/>
      <c r="P13" s="124"/>
      <c r="Q13" s="124"/>
      <c r="R13" s="124"/>
      <c r="S13" s="124"/>
      <c r="T13" s="124"/>
      <c r="U13" s="124"/>
    </row>
    <row r="14" spans="1:21" ht="22.5" customHeight="1">
      <c r="B14" s="14"/>
      <c r="C14" s="41"/>
      <c r="D14" s="174"/>
      <c r="E14" s="174"/>
      <c r="F14" s="174"/>
      <c r="G14" s="174"/>
      <c r="H14" s="174"/>
      <c r="I14" s="174"/>
      <c r="J14" s="174"/>
      <c r="K14" s="174"/>
      <c r="L14" s="174"/>
      <c r="M14" s="124"/>
      <c r="N14" s="124"/>
      <c r="O14" s="124"/>
      <c r="P14" s="124"/>
      <c r="Q14" s="124"/>
      <c r="R14" s="124"/>
      <c r="S14" s="124"/>
      <c r="T14" s="124"/>
      <c r="U14" s="124"/>
    </row>
    <row r="15" spans="1:21" ht="22.5" customHeight="1">
      <c r="B15" s="14"/>
      <c r="C15" s="41"/>
      <c r="D15" s="174"/>
      <c r="E15" s="174"/>
      <c r="F15" s="174"/>
      <c r="G15" s="174"/>
      <c r="H15" s="174"/>
      <c r="I15" s="174"/>
      <c r="J15" s="174"/>
      <c r="K15" s="174"/>
      <c r="L15" s="174"/>
      <c r="M15" s="124"/>
      <c r="N15" s="124"/>
      <c r="O15" s="124"/>
      <c r="P15" s="124"/>
      <c r="Q15" s="124"/>
      <c r="R15" s="124"/>
      <c r="S15" s="124"/>
      <c r="T15" s="124"/>
      <c r="U15" s="124"/>
    </row>
    <row r="16" spans="1:21" ht="22.5" customHeight="1">
      <c r="B16" s="14"/>
      <c r="C16" s="41"/>
      <c r="D16" s="174"/>
      <c r="E16" s="174"/>
      <c r="F16" s="174"/>
      <c r="G16" s="174"/>
      <c r="H16" s="174"/>
      <c r="I16" s="174"/>
      <c r="J16" s="174"/>
      <c r="K16" s="174"/>
      <c r="L16" s="174"/>
      <c r="M16" s="124"/>
      <c r="N16" s="124"/>
      <c r="O16" s="124"/>
      <c r="P16" s="124"/>
      <c r="Q16" s="124"/>
      <c r="R16" s="124"/>
      <c r="S16" s="124"/>
      <c r="T16" s="124"/>
      <c r="U16" s="124"/>
    </row>
    <row r="17" spans="1:21" ht="22.5" customHeight="1">
      <c r="B17" s="14"/>
      <c r="C17" s="41"/>
      <c r="D17" s="174"/>
      <c r="E17" s="174"/>
      <c r="F17" s="174"/>
      <c r="G17" s="174"/>
      <c r="H17" s="174"/>
      <c r="I17" s="174"/>
      <c r="J17" s="174"/>
      <c r="K17" s="174"/>
      <c r="L17" s="174"/>
      <c r="M17" s="124"/>
      <c r="N17" s="124"/>
      <c r="O17" s="124"/>
      <c r="P17" s="124"/>
      <c r="Q17" s="124"/>
      <c r="R17" s="124"/>
      <c r="S17" s="124"/>
      <c r="T17" s="124"/>
      <c r="U17" s="124"/>
    </row>
    <row r="18" spans="1:21" ht="22.5" customHeight="1">
      <c r="B18" s="14"/>
      <c r="C18" s="41"/>
      <c r="D18" s="174"/>
      <c r="E18" s="174"/>
      <c r="F18" s="174"/>
      <c r="G18" s="174"/>
      <c r="H18" s="174"/>
      <c r="I18" s="174"/>
      <c r="J18" s="174"/>
      <c r="K18" s="174"/>
      <c r="L18" s="174"/>
      <c r="M18" s="124"/>
      <c r="N18" s="124"/>
      <c r="O18" s="124"/>
      <c r="P18" s="124"/>
      <c r="Q18" s="124"/>
      <c r="R18" s="124"/>
      <c r="S18" s="124"/>
      <c r="T18" s="124"/>
      <c r="U18" s="124"/>
    </row>
    <row r="19" spans="1:21" ht="22.5" customHeight="1">
      <c r="B19" s="14"/>
      <c r="C19" s="41"/>
      <c r="D19" s="174"/>
      <c r="E19" s="174"/>
      <c r="F19" s="174"/>
      <c r="G19" s="174"/>
      <c r="H19" s="174"/>
      <c r="I19" s="174"/>
      <c r="J19" s="174"/>
      <c r="K19" s="174"/>
      <c r="L19" s="174"/>
      <c r="M19" s="124"/>
      <c r="N19" s="124"/>
      <c r="O19" s="124"/>
      <c r="P19" s="124"/>
      <c r="Q19" s="124"/>
      <c r="R19" s="124"/>
      <c r="S19" s="124"/>
      <c r="T19" s="124"/>
      <c r="U19" s="124"/>
    </row>
    <row r="20" spans="1:21" ht="22.5" customHeight="1">
      <c r="B20" s="14"/>
      <c r="C20" s="41"/>
      <c r="D20" s="174"/>
      <c r="E20" s="174"/>
      <c r="F20" s="174"/>
      <c r="G20" s="174"/>
      <c r="H20" s="174"/>
      <c r="I20" s="174"/>
      <c r="J20" s="174"/>
      <c r="K20" s="174"/>
      <c r="L20" s="174"/>
      <c r="M20" s="124"/>
      <c r="N20" s="124"/>
      <c r="O20" s="124"/>
      <c r="P20" s="124"/>
      <c r="Q20" s="124"/>
      <c r="R20" s="124"/>
      <c r="S20" s="124"/>
      <c r="T20" s="124"/>
      <c r="U20" s="124"/>
    </row>
    <row r="21" spans="1:21" ht="22.5" customHeight="1">
      <c r="B21" s="14"/>
      <c r="C21" s="41"/>
      <c r="D21" s="174"/>
      <c r="E21" s="174"/>
      <c r="F21" s="174"/>
      <c r="G21" s="174"/>
      <c r="H21" s="174"/>
      <c r="I21" s="174"/>
      <c r="J21" s="174"/>
      <c r="K21" s="174"/>
      <c r="L21" s="174"/>
      <c r="M21" s="124"/>
      <c r="N21" s="124"/>
      <c r="O21" s="124"/>
      <c r="P21" s="124"/>
      <c r="Q21" s="124"/>
      <c r="R21" s="124"/>
      <c r="S21" s="124"/>
      <c r="T21" s="124"/>
      <c r="U21" s="124"/>
    </row>
    <row r="22" spans="1:21" ht="14.1" customHeight="1"/>
    <row r="23" spans="1:21" ht="22.5" customHeight="1">
      <c r="A23" s="12" t="s">
        <v>77</v>
      </c>
      <c r="B23" s="43" t="s">
        <v>277</v>
      </c>
      <c r="C23" s="43"/>
      <c r="D23" s="43"/>
      <c r="E23" s="43"/>
    </row>
    <row r="24" spans="1:21" ht="22.5" customHeight="1">
      <c r="A24" s="12"/>
      <c r="B24" s="10" t="s">
        <v>74</v>
      </c>
      <c r="C24" s="39" t="s">
        <v>179</v>
      </c>
      <c r="D24" s="124" t="s">
        <v>75</v>
      </c>
      <c r="E24" s="124"/>
      <c r="F24" s="124"/>
      <c r="G24" s="124"/>
      <c r="H24" s="124"/>
      <c r="I24" s="124"/>
      <c r="J24" s="124"/>
      <c r="K24" s="124"/>
      <c r="L24" s="124"/>
      <c r="M24" s="124" t="s">
        <v>76</v>
      </c>
      <c r="N24" s="124"/>
      <c r="O24" s="124"/>
      <c r="P24" s="124"/>
      <c r="Q24" s="124"/>
      <c r="R24" s="124"/>
      <c r="S24" s="124"/>
      <c r="T24" s="124"/>
      <c r="U24" s="124"/>
    </row>
    <row r="25" spans="1:21" ht="22.5" customHeight="1">
      <c r="A25" s="12"/>
      <c r="B25" s="15"/>
      <c r="C25" s="41"/>
      <c r="D25" s="174"/>
      <c r="E25" s="174"/>
      <c r="F25" s="174"/>
      <c r="G25" s="174"/>
      <c r="H25" s="174"/>
      <c r="I25" s="174"/>
      <c r="J25" s="174"/>
      <c r="K25" s="174"/>
      <c r="L25" s="174"/>
      <c r="M25" s="124"/>
      <c r="N25" s="124"/>
      <c r="O25" s="124"/>
      <c r="P25" s="124"/>
      <c r="Q25" s="124"/>
      <c r="R25" s="124"/>
      <c r="S25" s="124"/>
      <c r="T25" s="124"/>
      <c r="U25" s="124"/>
    </row>
    <row r="26" spans="1:21" ht="22.5" customHeight="1">
      <c r="B26" s="15"/>
      <c r="C26" s="41"/>
      <c r="D26" s="174"/>
      <c r="E26" s="174"/>
      <c r="F26" s="174"/>
      <c r="G26" s="174"/>
      <c r="H26" s="174"/>
      <c r="I26" s="174"/>
      <c r="J26" s="174"/>
      <c r="K26" s="174"/>
      <c r="L26" s="174"/>
      <c r="M26" s="124"/>
      <c r="N26" s="124"/>
      <c r="O26" s="124"/>
      <c r="P26" s="124"/>
      <c r="Q26" s="124"/>
      <c r="R26" s="124"/>
      <c r="S26" s="124"/>
      <c r="T26" s="124"/>
      <c r="U26" s="124"/>
    </row>
    <row r="27" spans="1:21" ht="22.5" customHeight="1">
      <c r="B27" s="15"/>
      <c r="C27" s="41"/>
      <c r="D27" s="174"/>
      <c r="E27" s="174"/>
      <c r="F27" s="174"/>
      <c r="G27" s="174"/>
      <c r="H27" s="174"/>
      <c r="I27" s="174"/>
      <c r="J27" s="174"/>
      <c r="K27" s="174"/>
      <c r="L27" s="174"/>
      <c r="M27" s="124"/>
      <c r="N27" s="124"/>
      <c r="O27" s="124"/>
      <c r="P27" s="124"/>
      <c r="Q27" s="124"/>
      <c r="R27" s="124"/>
      <c r="S27" s="124"/>
      <c r="T27" s="124"/>
      <c r="U27" s="124"/>
    </row>
    <row r="28" spans="1:21" ht="22.5" customHeight="1">
      <c r="B28" s="15"/>
      <c r="C28" s="41"/>
      <c r="D28" s="174"/>
      <c r="E28" s="174"/>
      <c r="F28" s="174"/>
      <c r="G28" s="174"/>
      <c r="H28" s="174"/>
      <c r="I28" s="174"/>
      <c r="J28" s="174"/>
      <c r="K28" s="174"/>
      <c r="L28" s="174"/>
      <c r="M28" s="124"/>
      <c r="N28" s="124"/>
      <c r="O28" s="124"/>
      <c r="P28" s="124"/>
      <c r="Q28" s="124"/>
      <c r="R28" s="124"/>
      <c r="S28" s="124"/>
      <c r="T28" s="124"/>
      <c r="U28" s="124"/>
    </row>
    <row r="29" spans="1:21" ht="22.5" customHeight="1">
      <c r="B29" s="15"/>
      <c r="C29" s="41"/>
      <c r="D29" s="174"/>
      <c r="E29" s="174"/>
      <c r="F29" s="174"/>
      <c r="G29" s="174"/>
      <c r="H29" s="174"/>
      <c r="I29" s="174"/>
      <c r="J29" s="174"/>
      <c r="K29" s="174"/>
      <c r="L29" s="174"/>
      <c r="M29" s="124"/>
      <c r="N29" s="124"/>
      <c r="O29" s="124"/>
      <c r="P29" s="124"/>
      <c r="Q29" s="124"/>
      <c r="R29" s="124"/>
      <c r="S29" s="124"/>
      <c r="T29" s="124"/>
      <c r="U29" s="124"/>
    </row>
    <row r="30" spans="1:21" ht="22.5" customHeight="1">
      <c r="B30" s="15"/>
      <c r="C30" s="41"/>
      <c r="D30" s="174"/>
      <c r="E30" s="174"/>
      <c r="F30" s="174"/>
      <c r="G30" s="174"/>
      <c r="H30" s="174"/>
      <c r="I30" s="174"/>
      <c r="J30" s="174"/>
      <c r="K30" s="174"/>
      <c r="L30" s="174"/>
      <c r="M30" s="124"/>
      <c r="N30" s="124"/>
      <c r="O30" s="124"/>
      <c r="P30" s="124"/>
      <c r="Q30" s="124"/>
      <c r="R30" s="124"/>
      <c r="S30" s="124"/>
      <c r="T30" s="124"/>
      <c r="U30" s="124"/>
    </row>
    <row r="31" spans="1:21" ht="22.5" customHeight="1">
      <c r="B31" s="15"/>
      <c r="C31" s="41"/>
      <c r="D31" s="174"/>
      <c r="E31" s="174"/>
      <c r="F31" s="174"/>
      <c r="G31" s="174"/>
      <c r="H31" s="174"/>
      <c r="I31" s="174"/>
      <c r="J31" s="174"/>
      <c r="K31" s="174"/>
      <c r="L31" s="174"/>
      <c r="M31" s="124"/>
      <c r="N31" s="124"/>
      <c r="O31" s="124"/>
      <c r="P31" s="124"/>
      <c r="Q31" s="124"/>
      <c r="R31" s="124"/>
      <c r="S31" s="124"/>
      <c r="T31" s="124"/>
      <c r="U31" s="124"/>
    </row>
    <row r="32" spans="1:21" ht="22.5" customHeight="1">
      <c r="B32" s="15"/>
      <c r="C32" s="41"/>
      <c r="D32" s="174"/>
      <c r="E32" s="174"/>
      <c r="F32" s="174"/>
      <c r="G32" s="174"/>
      <c r="H32" s="174"/>
      <c r="I32" s="174"/>
      <c r="J32" s="174"/>
      <c r="K32" s="174"/>
      <c r="L32" s="174"/>
      <c r="M32" s="124"/>
      <c r="N32" s="124"/>
      <c r="O32" s="124"/>
      <c r="P32" s="124"/>
      <c r="Q32" s="124"/>
      <c r="R32" s="124"/>
      <c r="S32" s="124"/>
      <c r="T32" s="124"/>
      <c r="U32" s="124"/>
    </row>
    <row r="33" spans="2:21" ht="22.5" customHeight="1">
      <c r="B33" s="15"/>
      <c r="C33" s="41"/>
      <c r="D33" s="174"/>
      <c r="E33" s="174"/>
      <c r="F33" s="174"/>
      <c r="G33" s="174"/>
      <c r="H33" s="174"/>
      <c r="I33" s="174"/>
      <c r="J33" s="174"/>
      <c r="K33" s="174"/>
      <c r="L33" s="174"/>
      <c r="M33" s="124"/>
      <c r="N33" s="124"/>
      <c r="O33" s="124"/>
      <c r="P33" s="124"/>
      <c r="Q33" s="124"/>
      <c r="R33" s="124"/>
      <c r="S33" s="124"/>
      <c r="T33" s="124"/>
      <c r="U33" s="124"/>
    </row>
    <row r="34" spans="2:21" ht="22.5" customHeight="1">
      <c r="B34" s="15"/>
      <c r="C34" s="41"/>
      <c r="D34" s="174"/>
      <c r="E34" s="174"/>
      <c r="F34" s="174"/>
      <c r="G34" s="174"/>
      <c r="H34" s="174"/>
      <c r="I34" s="174"/>
      <c r="J34" s="174"/>
      <c r="K34" s="174"/>
      <c r="L34" s="174"/>
      <c r="M34" s="124"/>
      <c r="N34" s="124"/>
      <c r="O34" s="124"/>
      <c r="P34" s="124"/>
      <c r="Q34" s="124"/>
      <c r="R34" s="124"/>
      <c r="S34" s="124"/>
      <c r="T34" s="124"/>
      <c r="U34" s="124"/>
    </row>
    <row r="35" spans="2:21" ht="22.5" customHeight="1">
      <c r="B35" s="15"/>
      <c r="C35" s="41"/>
      <c r="D35" s="174"/>
      <c r="E35" s="174"/>
      <c r="F35" s="174"/>
      <c r="G35" s="174"/>
      <c r="H35" s="174"/>
      <c r="I35" s="174"/>
      <c r="J35" s="174"/>
      <c r="K35" s="174"/>
      <c r="L35" s="174"/>
      <c r="M35" s="124"/>
      <c r="N35" s="124"/>
      <c r="O35" s="124"/>
      <c r="P35" s="124"/>
      <c r="Q35" s="124"/>
      <c r="R35" s="124"/>
      <c r="S35" s="124"/>
      <c r="T35" s="124"/>
      <c r="U35" s="124"/>
    </row>
    <row r="36" spans="2:21" ht="22.5" customHeight="1">
      <c r="B36" s="16"/>
      <c r="C36" s="41"/>
      <c r="D36" s="174"/>
      <c r="E36" s="174"/>
      <c r="F36" s="174"/>
      <c r="G36" s="174"/>
      <c r="H36" s="174"/>
      <c r="I36" s="174"/>
      <c r="J36" s="174"/>
      <c r="K36" s="174"/>
      <c r="L36" s="174"/>
      <c r="M36" s="124"/>
      <c r="N36" s="124"/>
      <c r="O36" s="124"/>
      <c r="P36" s="124"/>
      <c r="Q36" s="124"/>
      <c r="R36" s="124"/>
      <c r="S36" s="124"/>
      <c r="T36" s="124"/>
      <c r="U36" s="124"/>
    </row>
    <row r="37" spans="2:21" ht="22.5" customHeight="1">
      <c r="B37" s="14"/>
      <c r="C37" s="40"/>
      <c r="D37" s="75"/>
      <c r="E37" s="76"/>
      <c r="F37" s="76"/>
      <c r="G37" s="76"/>
      <c r="H37" s="76"/>
      <c r="I37" s="76"/>
      <c r="J37" s="76"/>
      <c r="K37" s="76"/>
      <c r="L37" s="125"/>
      <c r="M37" s="124"/>
      <c r="N37" s="124"/>
      <c r="O37" s="124"/>
      <c r="P37" s="124"/>
      <c r="Q37" s="124"/>
      <c r="R37" s="124"/>
      <c r="S37" s="124"/>
      <c r="T37" s="124"/>
      <c r="U37" s="124"/>
    </row>
  </sheetData>
  <mergeCells count="67">
    <mergeCell ref="M36:U36"/>
    <mergeCell ref="M37:U37"/>
    <mergeCell ref="M30:U30"/>
    <mergeCell ref="M31:U31"/>
    <mergeCell ref="M32:U32"/>
    <mergeCell ref="M33:U33"/>
    <mergeCell ref="M34:U34"/>
    <mergeCell ref="M35:U35"/>
    <mergeCell ref="D37:L37"/>
    <mergeCell ref="M4:U4"/>
    <mergeCell ref="M5:U5"/>
    <mergeCell ref="M6:U6"/>
    <mergeCell ref="M7:U7"/>
    <mergeCell ref="M8:U8"/>
    <mergeCell ref="M13:U13"/>
    <mergeCell ref="M14:U14"/>
    <mergeCell ref="D4:L4"/>
    <mergeCell ref="D24:L24"/>
    <mergeCell ref="D13:L13"/>
    <mergeCell ref="D5:L5"/>
    <mergeCell ref="M15:U15"/>
    <mergeCell ref="M16:U16"/>
    <mergeCell ref="D6:L6"/>
    <mergeCell ref="D7:L7"/>
    <mergeCell ref="D15:L15"/>
    <mergeCell ref="D16:L16"/>
    <mergeCell ref="M20:U20"/>
    <mergeCell ref="D8:L8"/>
    <mergeCell ref="D14:L14"/>
    <mergeCell ref="D9:L9"/>
    <mergeCell ref="D10:L10"/>
    <mergeCell ref="M9:U9"/>
    <mergeCell ref="M10:U10"/>
    <mergeCell ref="D11:L11"/>
    <mergeCell ref="D12:L12"/>
    <mergeCell ref="M11:U11"/>
    <mergeCell ref="M12:U12"/>
    <mergeCell ref="D17:L17"/>
    <mergeCell ref="D18:L18"/>
    <mergeCell ref="M17:U17"/>
    <mergeCell ref="D19:L19"/>
    <mergeCell ref="D20:L20"/>
    <mergeCell ref="M18:U18"/>
    <mergeCell ref="M19:U19"/>
    <mergeCell ref="M26:U26"/>
    <mergeCell ref="M27:U27"/>
    <mergeCell ref="D21:L21"/>
    <mergeCell ref="D25:L25"/>
    <mergeCell ref="D26:L26"/>
    <mergeCell ref="D27:L27"/>
    <mergeCell ref="M21:U21"/>
    <mergeCell ref="D35:L35"/>
    <mergeCell ref="D32:L32"/>
    <mergeCell ref="D36:L36"/>
    <mergeCell ref="D1:N1"/>
    <mergeCell ref="A1:C1"/>
    <mergeCell ref="B3:D3"/>
    <mergeCell ref="D34:L34"/>
    <mergeCell ref="M28:U28"/>
    <mergeCell ref="M29:U29"/>
    <mergeCell ref="D33:L33"/>
    <mergeCell ref="D31:L31"/>
    <mergeCell ref="D28:L28"/>
    <mergeCell ref="D29:L29"/>
    <mergeCell ref="D30:L30"/>
    <mergeCell ref="M24:U24"/>
    <mergeCell ref="M25:U25"/>
  </mergeCells>
  <phoneticPr fontId="4"/>
  <conditionalFormatting sqref="B5:U5">
    <cfRule type="containsBlanks" dxfId="1" priority="2">
      <formula>LEN(TRIM(B5))=0</formula>
    </cfRule>
  </conditionalFormatting>
  <conditionalFormatting sqref="B25:U25">
    <cfRule type="containsBlanks" dxfId="0" priority="1">
      <formula>LEN(TRIM(B25))=0</formula>
    </cfRule>
  </conditionalFormatting>
  <pageMargins left="0.59055118110236227" right="0.59055118110236227" top="0.78740157480314965" bottom="0.39370078740157483" header="0.51181102362204722" footer="0.31496062992125984"/>
  <pageSetup paperSize="9" orientation="portrait" r:id="rId1"/>
  <headerFooter>
    <oddHeader>&amp;C&amp;"ＭＳ 明朝,標準"&amp;14年間活動計画・活動実績報告書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149"/>
  <sheetViews>
    <sheetView showWhiteSpace="0" view="pageLayout" topLeftCell="A133" zoomScaleNormal="100" workbookViewId="0">
      <selection activeCell="A134" sqref="A134:XFD134"/>
    </sheetView>
  </sheetViews>
  <sheetFormatPr defaultColWidth="4.125" defaultRowHeight="22.5" customHeight="1"/>
  <cols>
    <col min="1" max="1" width="4.125" style="1"/>
    <col min="2" max="2" width="6.25" style="1" customWidth="1"/>
    <col min="3" max="3" width="6.125" style="1" customWidth="1"/>
    <col min="4" max="20" width="4.125" style="1"/>
    <col min="21" max="21" width="3" style="1" customWidth="1"/>
    <col min="22" max="16384" width="4.125" style="1"/>
  </cols>
  <sheetData>
    <row r="1" spans="2:21" ht="15" customHeight="1"/>
    <row r="2" spans="2:21" ht="22.5" customHeight="1">
      <c r="B2" s="197" t="s">
        <v>187</v>
      </c>
      <c r="C2" s="197"/>
      <c r="D2" s="197"/>
      <c r="E2" s="197"/>
      <c r="F2" s="197"/>
      <c r="G2" s="197"/>
      <c r="H2" s="197"/>
      <c r="I2" s="197"/>
      <c r="J2" s="197"/>
      <c r="K2" s="197"/>
      <c r="L2" s="197"/>
      <c r="M2" s="197"/>
      <c r="N2" s="197"/>
      <c r="O2" s="197"/>
      <c r="P2" s="197"/>
      <c r="Q2" s="197"/>
      <c r="R2" s="197"/>
      <c r="S2" s="197"/>
      <c r="T2" s="197"/>
      <c r="U2" s="197"/>
    </row>
    <row r="3" spans="2:21" ht="14.25" customHeight="1">
      <c r="B3" s="45"/>
      <c r="C3" s="45"/>
      <c r="D3" s="45"/>
      <c r="E3" s="45"/>
      <c r="F3" s="45"/>
      <c r="G3" s="45"/>
      <c r="H3" s="45"/>
      <c r="I3" s="45"/>
      <c r="J3" s="45"/>
      <c r="K3" s="45"/>
      <c r="L3" s="45"/>
      <c r="M3" s="45"/>
      <c r="N3" s="45"/>
      <c r="O3" s="45"/>
      <c r="P3" s="45"/>
      <c r="Q3" s="45"/>
      <c r="R3" s="45"/>
      <c r="S3" s="45"/>
      <c r="T3" s="45"/>
      <c r="U3" s="45"/>
    </row>
    <row r="4" spans="2:21" ht="55.5" customHeight="1">
      <c r="B4" s="198" t="s">
        <v>212</v>
      </c>
      <c r="C4" s="198"/>
      <c r="D4" s="198"/>
      <c r="E4" s="198"/>
      <c r="F4" s="198"/>
      <c r="G4" s="198"/>
      <c r="H4" s="198"/>
      <c r="I4" s="198"/>
      <c r="J4" s="198"/>
      <c r="K4" s="198"/>
      <c r="L4" s="198"/>
      <c r="M4" s="198"/>
      <c r="N4" s="198"/>
      <c r="O4" s="198"/>
      <c r="P4" s="198"/>
      <c r="Q4" s="198"/>
      <c r="R4" s="198"/>
      <c r="S4" s="198"/>
      <c r="T4" s="198"/>
      <c r="U4" s="198"/>
    </row>
    <row r="5" spans="2:21" ht="17.25" customHeight="1">
      <c r="B5" s="46"/>
      <c r="C5" s="46"/>
      <c r="D5" s="46"/>
      <c r="E5" s="46"/>
      <c r="F5" s="46"/>
      <c r="G5" s="46"/>
      <c r="H5" s="46"/>
      <c r="I5" s="46"/>
      <c r="J5" s="46"/>
      <c r="K5" s="46"/>
      <c r="L5" s="46"/>
      <c r="M5" s="46"/>
      <c r="N5" s="46"/>
      <c r="O5" s="46"/>
      <c r="P5" s="46"/>
      <c r="Q5" s="46"/>
      <c r="R5" s="46"/>
      <c r="S5" s="46"/>
      <c r="T5" s="46"/>
      <c r="U5" s="46"/>
    </row>
    <row r="6" spans="2:21" ht="14.1" customHeight="1">
      <c r="B6" s="46"/>
      <c r="C6" s="46"/>
      <c r="D6" s="46"/>
      <c r="E6" s="46"/>
      <c r="F6" s="46"/>
      <c r="G6" s="46"/>
      <c r="H6" s="46"/>
      <c r="I6" s="46"/>
      <c r="J6" s="46"/>
      <c r="K6" s="46"/>
      <c r="L6" s="46"/>
      <c r="M6" s="46"/>
      <c r="N6" s="46"/>
      <c r="O6" s="46"/>
      <c r="P6" s="46"/>
      <c r="Q6" s="46"/>
      <c r="R6" s="46"/>
      <c r="S6" s="46"/>
      <c r="T6" s="46"/>
      <c r="U6" s="46"/>
    </row>
    <row r="7" spans="2:21" ht="87" customHeight="1">
      <c r="B7" s="196" t="s">
        <v>188</v>
      </c>
      <c r="C7" s="196"/>
      <c r="D7" s="196"/>
      <c r="E7" s="196"/>
      <c r="F7" s="196"/>
      <c r="G7" s="196"/>
      <c r="H7" s="196"/>
      <c r="I7" s="196"/>
      <c r="J7" s="196"/>
      <c r="K7" s="196"/>
      <c r="L7" s="196"/>
      <c r="M7" s="196"/>
      <c r="N7" s="196"/>
      <c r="O7" s="196"/>
      <c r="P7" s="196"/>
      <c r="Q7" s="196"/>
      <c r="R7" s="196"/>
      <c r="S7" s="196"/>
      <c r="T7" s="196"/>
      <c r="U7" s="196"/>
    </row>
    <row r="8" spans="2:21" ht="14.1" customHeight="1"/>
    <row r="10" spans="2:21" ht="14.1" customHeight="1"/>
    <row r="15" spans="2:21" ht="14.1" customHeight="1"/>
    <row r="20" ht="14.1" customHeight="1"/>
    <row r="23" ht="13.5" customHeight="1"/>
    <row r="25" ht="14.25" customHeight="1"/>
    <row r="27" ht="14.1" customHeight="1"/>
    <row r="28" ht="19.7" customHeight="1"/>
    <row r="29" ht="19.7" customHeight="1"/>
    <row r="30" ht="33.950000000000003" customHeight="1"/>
    <row r="31" ht="33.950000000000003" customHeight="1"/>
    <row r="32" ht="33.950000000000003" customHeight="1"/>
    <row r="33" spans="1:20" ht="33.950000000000003" customHeight="1"/>
    <row r="34" spans="1:20" ht="19.7" customHeight="1"/>
    <row r="35" spans="1:20" ht="19.7" customHeight="1"/>
    <row r="36" spans="1:20" ht="19.7" customHeight="1">
      <c r="A36" s="199" t="s">
        <v>177</v>
      </c>
      <c r="B36" s="199"/>
      <c r="C36" s="199"/>
      <c r="D36" s="199"/>
      <c r="E36" s="199"/>
      <c r="F36" s="199"/>
      <c r="G36" s="199"/>
      <c r="H36" s="199"/>
      <c r="I36" s="199"/>
      <c r="J36" s="199"/>
      <c r="K36" s="199"/>
      <c r="L36" s="199"/>
      <c r="M36" s="199"/>
      <c r="N36" s="199"/>
      <c r="O36" s="199"/>
      <c r="P36" s="199"/>
      <c r="Q36" s="199"/>
      <c r="R36" s="199"/>
      <c r="S36" s="199"/>
      <c r="T36" s="199"/>
    </row>
    <row r="37" spans="1:20" ht="19.7" customHeight="1">
      <c r="P37" s="34"/>
      <c r="Q37" s="151"/>
      <c r="R37" s="151"/>
      <c r="S37" s="151"/>
      <c r="T37" s="151"/>
    </row>
    <row r="38" spans="1:20" ht="19.7" customHeight="1"/>
    <row r="39" spans="1:20" ht="19.7" customHeight="1">
      <c r="N39" s="36" t="s">
        <v>203</v>
      </c>
      <c r="O39" s="1">
        <v>7</v>
      </c>
      <c r="P39" s="18" t="s">
        <v>10</v>
      </c>
      <c r="Q39" s="1">
        <v>4</v>
      </c>
      <c r="R39" s="18" t="s">
        <v>11</v>
      </c>
      <c r="S39" s="1">
        <v>22</v>
      </c>
      <c r="T39" s="1" t="s">
        <v>180</v>
      </c>
    </row>
    <row r="40" spans="1:20" ht="19.7" customHeight="1"/>
    <row r="41" spans="1:20" ht="22.5" customHeight="1">
      <c r="B41" s="103" t="s">
        <v>0</v>
      </c>
      <c r="C41" s="103"/>
      <c r="D41" s="103"/>
      <c r="E41" s="103"/>
    </row>
    <row r="42" spans="1:20" ht="14.25" customHeight="1">
      <c r="Q42" s="34"/>
    </row>
    <row r="43" spans="1:20" ht="22.5" customHeight="1">
      <c r="J43" s="1" t="s">
        <v>1</v>
      </c>
      <c r="L43" s="1" t="s">
        <v>2</v>
      </c>
      <c r="M43" s="189" t="s">
        <v>91</v>
      </c>
      <c r="N43" s="189"/>
      <c r="O43" s="189"/>
      <c r="P43" s="189"/>
      <c r="Q43" s="189"/>
      <c r="R43" s="189"/>
      <c r="S43" s="189"/>
      <c r="T43" s="189"/>
    </row>
    <row r="44" spans="1:20" ht="22.5" customHeight="1">
      <c r="M44" s="189" t="s">
        <v>92</v>
      </c>
      <c r="N44" s="189"/>
      <c r="O44" s="94" t="s">
        <v>3</v>
      </c>
      <c r="P44" s="94"/>
      <c r="Q44" s="189">
        <v>2</v>
      </c>
      <c r="R44" s="189"/>
      <c r="S44" s="9" t="s">
        <v>4</v>
      </c>
      <c r="T44" s="19"/>
    </row>
    <row r="45" spans="1:20" ht="22.5" customHeight="1">
      <c r="M45" s="76" t="s">
        <v>5</v>
      </c>
      <c r="N45" s="76"/>
      <c r="O45" s="76"/>
      <c r="P45" s="189" t="s">
        <v>97</v>
      </c>
      <c r="Q45" s="189"/>
      <c r="R45" s="189"/>
      <c r="S45" s="189"/>
      <c r="T45" s="189"/>
    </row>
    <row r="46" spans="1:20" ht="22.5" customHeight="1">
      <c r="M46" s="93" t="s">
        <v>6</v>
      </c>
      <c r="N46" s="93"/>
      <c r="O46" s="93"/>
      <c r="P46" s="189" t="s">
        <v>93</v>
      </c>
      <c r="Q46" s="189"/>
      <c r="R46" s="189"/>
      <c r="S46" s="189"/>
      <c r="T46" s="189"/>
    </row>
    <row r="48" spans="1:20" ht="22.5" customHeight="1">
      <c r="J48" s="1" t="s">
        <v>1</v>
      </c>
      <c r="L48" s="1" t="s">
        <v>2</v>
      </c>
      <c r="M48" s="189" t="s">
        <v>94</v>
      </c>
      <c r="N48" s="189"/>
      <c r="O48" s="189"/>
      <c r="P48" s="189"/>
      <c r="Q48" s="189"/>
      <c r="R48" s="189"/>
      <c r="S48" s="189"/>
      <c r="T48" s="189"/>
    </row>
    <row r="49" spans="1:20" ht="22.5" customHeight="1">
      <c r="M49" s="189" t="s">
        <v>95</v>
      </c>
      <c r="N49" s="189"/>
      <c r="O49" s="94" t="s">
        <v>3</v>
      </c>
      <c r="P49" s="94"/>
      <c r="Q49" s="189">
        <v>2</v>
      </c>
      <c r="R49" s="189"/>
      <c r="S49" s="19" t="s">
        <v>4</v>
      </c>
      <c r="T49" s="9"/>
    </row>
    <row r="50" spans="1:20" ht="22.5" customHeight="1">
      <c r="M50" s="76" t="s">
        <v>5</v>
      </c>
      <c r="N50" s="76"/>
      <c r="O50" s="76"/>
      <c r="P50" s="189" t="s">
        <v>98</v>
      </c>
      <c r="Q50" s="189"/>
      <c r="R50" s="189"/>
      <c r="S50" s="189"/>
      <c r="T50" s="189"/>
    </row>
    <row r="51" spans="1:20" ht="22.5" customHeight="1">
      <c r="M51" s="93" t="s">
        <v>6</v>
      </c>
      <c r="N51" s="93"/>
      <c r="O51" s="93"/>
      <c r="P51" s="189" t="s">
        <v>96</v>
      </c>
      <c r="Q51" s="189"/>
      <c r="R51" s="189"/>
      <c r="S51" s="189"/>
      <c r="T51" s="189"/>
    </row>
    <row r="53" spans="1:20" ht="22.5" customHeight="1">
      <c r="I53" s="109" t="s">
        <v>7</v>
      </c>
      <c r="J53" s="109"/>
      <c r="K53" s="109"/>
      <c r="L53" s="1" t="s">
        <v>2</v>
      </c>
      <c r="M53" s="189" t="s">
        <v>210</v>
      </c>
      <c r="N53" s="189"/>
      <c r="O53" s="189"/>
      <c r="P53" s="189"/>
      <c r="Q53" s="189"/>
      <c r="R53" s="189"/>
      <c r="S53" s="189"/>
      <c r="T53" s="189"/>
    </row>
    <row r="54" spans="1:20" ht="22.5" customHeight="1">
      <c r="M54" s="189" t="s">
        <v>95</v>
      </c>
      <c r="N54" s="189"/>
      <c r="O54" s="6" t="s">
        <v>3</v>
      </c>
      <c r="P54" s="20"/>
      <c r="Q54" s="93" t="s">
        <v>8</v>
      </c>
      <c r="R54" s="93"/>
      <c r="S54" s="189" t="s">
        <v>211</v>
      </c>
      <c r="T54" s="189"/>
    </row>
    <row r="56" spans="1:20" ht="22.5" customHeight="1">
      <c r="B56" s="1" t="s">
        <v>175</v>
      </c>
    </row>
    <row r="58" spans="1:20" ht="22.5" customHeight="1">
      <c r="J58" s="17" t="s">
        <v>9</v>
      </c>
    </row>
    <row r="60" spans="1:20" ht="22.5" customHeight="1">
      <c r="A60" s="8" t="s">
        <v>19</v>
      </c>
      <c r="B60" s="80" t="s">
        <v>14</v>
      </c>
      <c r="C60" s="80"/>
      <c r="D60" s="80"/>
      <c r="E60" s="81"/>
      <c r="F60" s="99" t="s">
        <v>99</v>
      </c>
      <c r="G60" s="87"/>
      <c r="H60" s="87"/>
      <c r="I60" s="87"/>
      <c r="J60" s="87"/>
      <c r="K60" s="87"/>
      <c r="L60" s="87"/>
      <c r="M60" s="87"/>
      <c r="N60" s="87"/>
      <c r="O60" s="87"/>
      <c r="P60" s="87"/>
      <c r="Q60" s="97" t="s">
        <v>33</v>
      </c>
      <c r="R60" s="97"/>
      <c r="S60" s="97"/>
      <c r="T60" s="98"/>
    </row>
    <row r="61" spans="1:20" ht="22.5" customHeight="1">
      <c r="A61" s="28" t="s">
        <v>20</v>
      </c>
      <c r="B61" s="80" t="s">
        <v>15</v>
      </c>
      <c r="C61" s="80"/>
      <c r="D61" s="80"/>
      <c r="E61" s="81"/>
      <c r="F61" s="181">
        <v>31048</v>
      </c>
      <c r="G61" s="87"/>
      <c r="H61" s="87"/>
      <c r="I61" s="87"/>
      <c r="J61" s="87"/>
      <c r="K61" s="87"/>
      <c r="L61" s="87"/>
      <c r="M61" s="87"/>
      <c r="N61" s="87"/>
      <c r="O61" s="87"/>
      <c r="P61" s="87"/>
      <c r="Q61" s="87"/>
      <c r="R61" s="87"/>
      <c r="S61" s="87"/>
      <c r="T61" s="88"/>
    </row>
    <row r="62" spans="1:20" ht="22.5" customHeight="1">
      <c r="A62" s="28" t="s">
        <v>21</v>
      </c>
      <c r="B62" s="80" t="s">
        <v>16</v>
      </c>
      <c r="C62" s="80"/>
      <c r="D62" s="80"/>
      <c r="E62" s="81"/>
      <c r="F62" s="182" t="s">
        <v>100</v>
      </c>
      <c r="G62" s="183"/>
      <c r="H62" s="183"/>
      <c r="I62" s="183"/>
      <c r="J62" s="183"/>
      <c r="K62" s="183"/>
      <c r="L62" s="183"/>
      <c r="M62" s="183"/>
      <c r="N62" s="183"/>
      <c r="O62" s="183"/>
      <c r="P62" s="183"/>
      <c r="Q62" s="183"/>
      <c r="R62" s="183"/>
      <c r="S62" s="183"/>
      <c r="T62" s="184"/>
    </row>
    <row r="63" spans="1:20" ht="22.5" customHeight="1">
      <c r="A63" s="28" t="s">
        <v>22</v>
      </c>
      <c r="B63" s="80" t="s">
        <v>17</v>
      </c>
      <c r="C63" s="80"/>
      <c r="D63" s="80"/>
      <c r="E63" s="81"/>
      <c r="F63" s="177" t="s">
        <v>101</v>
      </c>
      <c r="G63" s="178"/>
      <c r="H63" s="178"/>
      <c r="I63" s="178"/>
      <c r="J63" s="178"/>
      <c r="K63" s="178"/>
      <c r="L63" s="178"/>
      <c r="M63" s="178"/>
      <c r="N63" s="178"/>
      <c r="O63" s="178"/>
      <c r="P63" s="178"/>
      <c r="Q63" s="178"/>
      <c r="R63" s="178"/>
      <c r="S63" s="178"/>
      <c r="T63" s="179"/>
    </row>
    <row r="64" spans="1:20" ht="22.5" customHeight="1">
      <c r="A64" s="28" t="s">
        <v>23</v>
      </c>
      <c r="B64" s="80" t="s">
        <v>18</v>
      </c>
      <c r="C64" s="80"/>
      <c r="D64" s="80"/>
      <c r="E64" s="81"/>
      <c r="F64" s="156">
        <v>11</v>
      </c>
      <c r="G64" s="188"/>
      <c r="H64" s="188"/>
      <c r="I64" s="24" t="s">
        <v>13</v>
      </c>
      <c r="J64" s="9" t="s">
        <v>218</v>
      </c>
      <c r="K64" s="9"/>
      <c r="L64" s="9"/>
      <c r="M64" s="9"/>
      <c r="N64" s="9"/>
      <c r="O64" s="9"/>
      <c r="P64" s="6"/>
      <c r="Q64" s="6"/>
      <c r="R64" s="6"/>
      <c r="S64" s="6"/>
      <c r="T64" s="7"/>
    </row>
    <row r="65" spans="1:20" ht="22.5" customHeight="1">
      <c r="A65" s="73" t="s">
        <v>28</v>
      </c>
      <c r="B65" s="105" t="s">
        <v>24</v>
      </c>
      <c r="C65" s="105"/>
      <c r="D65" s="105"/>
      <c r="E65" s="106"/>
      <c r="F65" s="185" t="s">
        <v>185</v>
      </c>
      <c r="G65" s="186"/>
      <c r="H65" s="186"/>
      <c r="I65" s="187"/>
      <c r="J65" s="96">
        <v>1000</v>
      </c>
      <c r="K65" s="96"/>
      <c r="L65" s="96"/>
      <c r="M65" s="23" t="s">
        <v>25</v>
      </c>
      <c r="N65" s="75" t="s">
        <v>26</v>
      </c>
      <c r="O65" s="76"/>
      <c r="P65" s="95"/>
      <c r="Q65" s="96">
        <v>0</v>
      </c>
      <c r="R65" s="96"/>
      <c r="S65" s="96"/>
      <c r="T65" s="31" t="s">
        <v>123</v>
      </c>
    </row>
    <row r="66" spans="1:20" ht="22.5" customHeight="1">
      <c r="A66" s="74"/>
      <c r="B66" s="107"/>
      <c r="C66" s="107"/>
      <c r="D66" s="107"/>
      <c r="E66" s="108"/>
      <c r="F66" s="75" t="s">
        <v>27</v>
      </c>
      <c r="G66" s="76"/>
      <c r="H66" s="76"/>
      <c r="I66" s="95"/>
      <c r="J66" s="37" t="s">
        <v>82</v>
      </c>
      <c r="K66" s="37" t="s">
        <v>107</v>
      </c>
      <c r="L66" s="37"/>
      <c r="M66" s="37"/>
      <c r="N66" s="37"/>
      <c r="O66" s="37"/>
      <c r="P66" s="9" t="s">
        <v>83</v>
      </c>
      <c r="Q66" s="96">
        <v>50000</v>
      </c>
      <c r="R66" s="96"/>
      <c r="S66" s="96"/>
      <c r="T66" s="31" t="s">
        <v>123</v>
      </c>
    </row>
    <row r="67" spans="1:20" ht="22.5" customHeight="1">
      <c r="A67" s="84" t="s">
        <v>29</v>
      </c>
      <c r="B67" s="80" t="s">
        <v>30</v>
      </c>
      <c r="C67" s="80"/>
      <c r="D67" s="80"/>
      <c r="E67" s="81"/>
      <c r="F67" s="75" t="s">
        <v>32</v>
      </c>
      <c r="G67" s="76"/>
      <c r="H67" s="76"/>
      <c r="I67" s="95"/>
      <c r="J67" s="37" t="s">
        <v>108</v>
      </c>
      <c r="K67" s="37"/>
      <c r="L67" s="37"/>
      <c r="M67" s="37"/>
      <c r="N67" s="37"/>
      <c r="O67" s="37"/>
      <c r="P67" s="37"/>
      <c r="Q67" s="37"/>
      <c r="R67" s="37"/>
      <c r="S67" s="37"/>
      <c r="T67" s="38"/>
    </row>
    <row r="68" spans="1:20" ht="22.5" customHeight="1">
      <c r="A68" s="84"/>
      <c r="B68" s="80"/>
      <c r="C68" s="80"/>
      <c r="D68" s="80"/>
      <c r="E68" s="81"/>
      <c r="F68" s="90" t="s">
        <v>31</v>
      </c>
      <c r="G68" s="93"/>
      <c r="H68" s="93"/>
      <c r="I68" s="180"/>
      <c r="J68" s="37" t="s">
        <v>109</v>
      </c>
      <c r="K68" s="37"/>
      <c r="L68" s="37"/>
      <c r="M68" s="37"/>
      <c r="N68" s="37"/>
      <c r="O68" s="37"/>
      <c r="P68" s="37"/>
      <c r="Q68" s="37"/>
      <c r="R68" s="37"/>
      <c r="S68" s="37"/>
      <c r="T68" s="38"/>
    </row>
    <row r="69" spans="1:20" ht="22.5" customHeight="1">
      <c r="A69" s="28" t="s">
        <v>67</v>
      </c>
      <c r="B69" s="80" t="s">
        <v>68</v>
      </c>
      <c r="C69" s="80"/>
      <c r="D69" s="80"/>
      <c r="E69" s="81"/>
      <c r="F69" s="177" t="s">
        <v>102</v>
      </c>
      <c r="G69" s="178"/>
      <c r="H69" s="178"/>
      <c r="I69" s="178"/>
      <c r="J69" s="178"/>
      <c r="K69" s="178"/>
      <c r="L69" s="178"/>
      <c r="M69" s="178"/>
      <c r="N69" s="178"/>
      <c r="O69" s="178"/>
      <c r="P69" s="178"/>
      <c r="Q69" s="178"/>
      <c r="R69" s="178"/>
      <c r="S69" s="178"/>
      <c r="T69" s="179"/>
    </row>
    <row r="70" spans="1:20" ht="22.5" customHeight="1">
      <c r="A70" s="28" t="s">
        <v>69</v>
      </c>
      <c r="B70" s="80" t="s">
        <v>70</v>
      </c>
      <c r="C70" s="80"/>
      <c r="D70" s="80"/>
      <c r="E70" s="80"/>
      <c r="F70" s="99" t="s">
        <v>103</v>
      </c>
      <c r="G70" s="87"/>
      <c r="H70" s="87"/>
      <c r="I70" s="87"/>
      <c r="J70" s="87"/>
      <c r="K70" s="87"/>
      <c r="L70" s="87"/>
      <c r="M70" s="87"/>
      <c r="N70" s="87"/>
      <c r="O70" s="87"/>
      <c r="P70" s="87"/>
      <c r="Q70" s="87"/>
      <c r="R70" s="87"/>
      <c r="S70" s="87"/>
      <c r="T70" s="88"/>
    </row>
    <row r="71" spans="1:20" ht="22.5" customHeight="1">
      <c r="A71" s="28" t="s">
        <v>78</v>
      </c>
      <c r="B71" s="80" t="s">
        <v>79</v>
      </c>
      <c r="C71" s="80"/>
      <c r="D71" s="80"/>
      <c r="E71" s="81"/>
      <c r="F71" s="75">
        <v>10</v>
      </c>
      <c r="G71" s="76"/>
      <c r="H71" s="24" t="s">
        <v>80</v>
      </c>
      <c r="I71" s="24" t="s">
        <v>104</v>
      </c>
      <c r="J71" s="76" t="s">
        <v>81</v>
      </c>
      <c r="K71" s="76"/>
      <c r="L71" s="6"/>
      <c r="M71" s="6"/>
      <c r="N71" s="6"/>
      <c r="O71" s="6"/>
      <c r="P71" s="6"/>
      <c r="Q71" s="6"/>
      <c r="R71" s="6"/>
      <c r="S71" s="6"/>
      <c r="T71" s="7"/>
    </row>
    <row r="72" spans="1:20" ht="22.5" customHeight="1">
      <c r="A72" s="73" t="s">
        <v>84</v>
      </c>
      <c r="B72" s="69" t="s">
        <v>85</v>
      </c>
      <c r="C72" s="69"/>
      <c r="D72" s="69"/>
      <c r="E72" s="70"/>
      <c r="F72" s="25" t="s">
        <v>105</v>
      </c>
      <c r="G72" s="147" t="s">
        <v>87</v>
      </c>
      <c r="H72" s="147"/>
      <c r="I72" s="147"/>
      <c r="J72" s="147"/>
      <c r="K72" s="147"/>
      <c r="L72" s="23" t="s">
        <v>86</v>
      </c>
      <c r="M72" s="147" t="s">
        <v>88</v>
      </c>
      <c r="N72" s="147"/>
      <c r="O72" s="147"/>
      <c r="P72" s="147"/>
      <c r="Q72" s="147"/>
      <c r="R72" s="26"/>
      <c r="S72" s="26"/>
      <c r="T72" s="27"/>
    </row>
    <row r="73" spans="1:20" ht="22.5" customHeight="1">
      <c r="A73" s="74"/>
      <c r="B73" s="71"/>
      <c r="C73" s="71"/>
      <c r="D73" s="71"/>
      <c r="E73" s="72"/>
      <c r="F73" s="75" t="s">
        <v>89</v>
      </c>
      <c r="G73" s="76"/>
      <c r="H73" s="82"/>
      <c r="I73" s="176" t="s">
        <v>106</v>
      </c>
      <c r="J73" s="76"/>
      <c r="K73" s="76"/>
      <c r="L73" s="76"/>
      <c r="M73" s="76"/>
      <c r="N73" s="76"/>
      <c r="O73" s="76"/>
      <c r="P73" s="76"/>
      <c r="Q73" s="76"/>
      <c r="R73" s="76"/>
      <c r="S73" s="76"/>
      <c r="T73" s="125"/>
    </row>
    <row r="74" spans="1:20" ht="22.5" customHeight="1">
      <c r="A74" s="175" t="s">
        <v>110</v>
      </c>
      <c r="B74" s="175"/>
      <c r="C74" s="175"/>
      <c r="D74" s="175"/>
      <c r="E74" s="175"/>
      <c r="F74" s="175"/>
      <c r="G74" s="175"/>
      <c r="H74" s="175"/>
      <c r="I74" s="175"/>
      <c r="J74" s="175"/>
      <c r="K74" s="175"/>
      <c r="L74" s="175"/>
      <c r="M74" s="175"/>
      <c r="N74" s="175"/>
      <c r="O74" s="175"/>
      <c r="P74" s="175"/>
      <c r="Q74" s="175"/>
      <c r="R74" s="175"/>
      <c r="S74" s="175"/>
      <c r="T74" s="175"/>
    </row>
    <row r="76" spans="1:20" ht="22.5" customHeight="1">
      <c r="A76" s="93" t="s">
        <v>49</v>
      </c>
      <c r="B76" s="93"/>
      <c r="C76" s="93"/>
      <c r="D76" s="94" t="s">
        <v>186</v>
      </c>
      <c r="E76" s="94"/>
      <c r="F76" s="94"/>
      <c r="G76" s="94"/>
      <c r="H76" s="94"/>
      <c r="I76" s="94"/>
      <c r="J76" s="94"/>
      <c r="K76" s="94"/>
      <c r="L76" s="94"/>
      <c r="M76" s="94"/>
      <c r="N76" s="94"/>
      <c r="O76" s="94"/>
      <c r="P76" s="94"/>
      <c r="Q76" s="94"/>
      <c r="R76" s="94"/>
    </row>
    <row r="78" spans="1:20" ht="22.5" customHeight="1">
      <c r="A78" s="165" t="s">
        <v>65</v>
      </c>
      <c r="B78" s="165"/>
      <c r="C78" s="165"/>
      <c r="D78" s="165"/>
      <c r="E78" s="124">
        <v>1</v>
      </c>
      <c r="F78" s="124"/>
      <c r="G78" s="124">
        <v>2</v>
      </c>
      <c r="H78" s="124"/>
      <c r="I78" s="124">
        <v>3</v>
      </c>
      <c r="J78" s="124"/>
      <c r="K78" s="124">
        <v>4</v>
      </c>
      <c r="L78" s="124"/>
      <c r="M78" s="124">
        <v>5</v>
      </c>
      <c r="N78" s="124"/>
      <c r="O78" s="124">
        <v>6</v>
      </c>
      <c r="P78" s="124"/>
      <c r="Q78" s="124" t="s">
        <v>66</v>
      </c>
      <c r="R78" s="124"/>
    </row>
    <row r="79" spans="1:20" ht="22.35" customHeight="1">
      <c r="A79" s="163" t="s">
        <v>51</v>
      </c>
      <c r="B79" s="163"/>
      <c r="C79" s="163"/>
      <c r="D79" s="163"/>
      <c r="E79" s="124">
        <v>1</v>
      </c>
      <c r="F79" s="124"/>
      <c r="G79" s="124"/>
      <c r="H79" s="124"/>
      <c r="I79" s="124"/>
      <c r="J79" s="124"/>
      <c r="K79" s="124"/>
      <c r="L79" s="124"/>
      <c r="M79" s="166"/>
      <c r="N79" s="166"/>
      <c r="O79" s="166"/>
      <c r="P79" s="166"/>
      <c r="Q79" s="124">
        <v>1</v>
      </c>
      <c r="R79" s="124"/>
    </row>
    <row r="80" spans="1:20" ht="22.35" customHeight="1">
      <c r="A80" s="164" t="s">
        <v>52</v>
      </c>
      <c r="B80" s="164"/>
      <c r="C80" s="164"/>
      <c r="D80" s="164"/>
      <c r="E80" s="190"/>
      <c r="F80" s="190"/>
      <c r="G80" s="190">
        <v>2</v>
      </c>
      <c r="H80" s="190"/>
      <c r="I80" s="191"/>
      <c r="J80" s="191"/>
      <c r="K80" s="192"/>
      <c r="L80" s="193"/>
      <c r="M80" s="168"/>
      <c r="N80" s="169"/>
      <c r="O80" s="169"/>
      <c r="P80" s="169"/>
      <c r="Q80" s="190">
        <v>2</v>
      </c>
      <c r="R80" s="190"/>
    </row>
    <row r="81" spans="1:19" ht="22.35" customHeight="1">
      <c r="A81" s="163" t="s">
        <v>53</v>
      </c>
      <c r="B81" s="163"/>
      <c r="C81" s="163"/>
      <c r="D81" s="163"/>
      <c r="E81" s="124"/>
      <c r="F81" s="124"/>
      <c r="G81" s="124">
        <v>1</v>
      </c>
      <c r="H81" s="124"/>
      <c r="I81" s="124"/>
      <c r="J81" s="124"/>
      <c r="K81" s="124"/>
      <c r="L81" s="124"/>
      <c r="M81" s="166"/>
      <c r="N81" s="166"/>
      <c r="O81" s="166"/>
      <c r="P81" s="166"/>
      <c r="Q81" s="124">
        <v>1</v>
      </c>
      <c r="R81" s="124"/>
    </row>
    <row r="82" spans="1:19" ht="22.35" customHeight="1">
      <c r="A82" s="194" t="s">
        <v>208</v>
      </c>
      <c r="B82" s="195"/>
      <c r="C82" s="195"/>
      <c r="D82" s="195"/>
      <c r="E82" s="124"/>
      <c r="F82" s="124"/>
      <c r="G82" s="124"/>
      <c r="H82" s="124"/>
      <c r="I82" s="124"/>
      <c r="J82" s="124"/>
      <c r="K82" s="124"/>
      <c r="L82" s="124"/>
      <c r="M82" s="166"/>
      <c r="N82" s="166"/>
      <c r="O82" s="166"/>
      <c r="P82" s="166"/>
      <c r="Q82" s="124">
        <v>0</v>
      </c>
      <c r="R82" s="124"/>
    </row>
    <row r="83" spans="1:19" ht="22.35" customHeight="1">
      <c r="A83" s="163" t="s">
        <v>54</v>
      </c>
      <c r="B83" s="163"/>
      <c r="C83" s="163"/>
      <c r="D83" s="163"/>
      <c r="E83" s="124"/>
      <c r="F83" s="124"/>
      <c r="G83" s="124"/>
      <c r="H83" s="124"/>
      <c r="I83" s="124">
        <v>3</v>
      </c>
      <c r="J83" s="124"/>
      <c r="K83" s="124"/>
      <c r="L83" s="124"/>
      <c r="M83" s="166"/>
      <c r="N83" s="166"/>
      <c r="O83" s="166"/>
      <c r="P83" s="166"/>
      <c r="Q83" s="124">
        <v>3</v>
      </c>
      <c r="R83" s="124"/>
    </row>
    <row r="84" spans="1:19" ht="22.35" customHeight="1">
      <c r="A84" s="167" t="s">
        <v>63</v>
      </c>
      <c r="B84" s="167"/>
      <c r="C84" s="167"/>
      <c r="D84" s="167"/>
      <c r="E84" s="124"/>
      <c r="F84" s="124"/>
      <c r="G84" s="124"/>
      <c r="H84" s="124"/>
      <c r="I84" s="124"/>
      <c r="J84" s="124"/>
      <c r="K84" s="124"/>
      <c r="L84" s="124"/>
      <c r="M84" s="124"/>
      <c r="N84" s="124"/>
      <c r="O84" s="124"/>
      <c r="P84" s="124"/>
      <c r="Q84" s="124">
        <v>0</v>
      </c>
      <c r="R84" s="124"/>
    </row>
    <row r="85" spans="1:19" ht="22.35" customHeight="1">
      <c r="A85" s="167" t="s">
        <v>64</v>
      </c>
      <c r="B85" s="167"/>
      <c r="C85" s="167"/>
      <c r="D85" s="167"/>
      <c r="E85" s="124"/>
      <c r="F85" s="124"/>
      <c r="G85" s="124"/>
      <c r="H85" s="124"/>
      <c r="I85" s="124"/>
      <c r="J85" s="124"/>
      <c r="K85" s="124">
        <v>1</v>
      </c>
      <c r="L85" s="124"/>
      <c r="M85" s="166"/>
      <c r="N85" s="166"/>
      <c r="O85" s="166"/>
      <c r="P85" s="166"/>
      <c r="Q85" s="124">
        <v>1</v>
      </c>
      <c r="R85" s="124"/>
    </row>
    <row r="86" spans="1:19" ht="22.35" customHeight="1">
      <c r="A86" s="163" t="s">
        <v>55</v>
      </c>
      <c r="B86" s="163"/>
      <c r="C86" s="163"/>
      <c r="D86" s="163"/>
      <c r="E86" s="124"/>
      <c r="F86" s="124"/>
      <c r="G86" s="124"/>
      <c r="H86" s="124"/>
      <c r="I86" s="124">
        <v>1</v>
      </c>
      <c r="J86" s="124"/>
      <c r="K86" s="124"/>
      <c r="L86" s="124"/>
      <c r="M86" s="124">
        <v>1</v>
      </c>
      <c r="N86" s="124"/>
      <c r="O86" s="124"/>
      <c r="P86" s="124"/>
      <c r="Q86" s="124">
        <v>2</v>
      </c>
      <c r="R86" s="124"/>
    </row>
    <row r="87" spans="1:19" ht="22.35" customHeight="1">
      <c r="A87" s="163" t="s">
        <v>56</v>
      </c>
      <c r="B87" s="163"/>
      <c r="C87" s="163"/>
      <c r="D87" s="163"/>
      <c r="E87" s="124"/>
      <c r="F87" s="124"/>
      <c r="G87" s="124"/>
      <c r="H87" s="124"/>
      <c r="I87" s="124">
        <v>1</v>
      </c>
      <c r="J87" s="124"/>
      <c r="K87" s="124"/>
      <c r="L87" s="124"/>
      <c r="M87" s="166"/>
      <c r="N87" s="166"/>
      <c r="O87" s="166"/>
      <c r="P87" s="166"/>
      <c r="Q87" s="124">
        <v>1</v>
      </c>
      <c r="R87" s="124"/>
    </row>
    <row r="88" spans="1:19" ht="22.35" customHeight="1">
      <c r="A88" s="163" t="s">
        <v>57</v>
      </c>
      <c r="B88" s="163"/>
      <c r="C88" s="163"/>
      <c r="D88" s="163"/>
      <c r="E88" s="124">
        <v>1</v>
      </c>
      <c r="F88" s="124"/>
      <c r="G88" s="124"/>
      <c r="H88" s="124"/>
      <c r="I88" s="124"/>
      <c r="J88" s="124"/>
      <c r="K88" s="124">
        <v>1</v>
      </c>
      <c r="L88" s="124"/>
      <c r="M88" s="166"/>
      <c r="N88" s="166"/>
      <c r="O88" s="166"/>
      <c r="P88" s="166"/>
      <c r="Q88" s="124">
        <v>2</v>
      </c>
      <c r="R88" s="124"/>
    </row>
    <row r="89" spans="1:19" ht="22.35" customHeight="1">
      <c r="A89" s="163" t="s">
        <v>189</v>
      </c>
      <c r="B89" s="163"/>
      <c r="C89" s="163"/>
      <c r="D89" s="163"/>
      <c r="E89" s="124"/>
      <c r="F89" s="124"/>
      <c r="G89" s="124"/>
      <c r="H89" s="124"/>
      <c r="I89" s="124"/>
      <c r="J89" s="124"/>
      <c r="K89" s="124"/>
      <c r="L89" s="124"/>
      <c r="M89" s="166"/>
      <c r="N89" s="166"/>
      <c r="O89" s="166"/>
      <c r="P89" s="166"/>
      <c r="Q89" s="124">
        <v>0</v>
      </c>
      <c r="R89" s="124"/>
    </row>
    <row r="90" spans="1:19" ht="22.5" customHeight="1">
      <c r="A90" s="124" t="s">
        <v>66</v>
      </c>
      <c r="B90" s="124"/>
      <c r="C90" s="124"/>
      <c r="D90" s="124"/>
      <c r="E90" s="124">
        <v>2</v>
      </c>
      <c r="F90" s="124"/>
      <c r="G90" s="124">
        <v>3</v>
      </c>
      <c r="H90" s="124"/>
      <c r="I90" s="124">
        <v>5</v>
      </c>
      <c r="J90" s="124"/>
      <c r="K90" s="124">
        <v>2</v>
      </c>
      <c r="L90" s="124"/>
      <c r="M90" s="124">
        <v>1</v>
      </c>
      <c r="N90" s="124"/>
      <c r="O90" s="124">
        <v>0</v>
      </c>
      <c r="P90" s="124"/>
      <c r="Q90" s="154">
        <f>SUM(Q79:R89)</f>
        <v>13</v>
      </c>
      <c r="R90" s="154"/>
    </row>
    <row r="91" spans="1:19" ht="22.5" customHeight="1">
      <c r="A91" s="51"/>
      <c r="B91" s="51"/>
      <c r="C91" s="51"/>
      <c r="D91" s="51"/>
      <c r="E91" s="51"/>
      <c r="F91" s="51"/>
      <c r="G91" s="51"/>
      <c r="H91" s="51"/>
      <c r="I91" s="51"/>
      <c r="J91" s="51"/>
      <c r="K91" s="51"/>
      <c r="L91" s="51"/>
      <c r="M91" s="51"/>
      <c r="N91" s="51"/>
      <c r="O91" s="51"/>
      <c r="P91" s="51"/>
      <c r="Q91" s="52"/>
      <c r="R91" s="52"/>
    </row>
    <row r="92" spans="1:19" ht="28.35" customHeight="1">
      <c r="A92" s="151" t="s">
        <v>219</v>
      </c>
      <c r="B92" s="170"/>
      <c r="C92" s="56"/>
      <c r="D92" s="56"/>
      <c r="E92" s="56"/>
      <c r="F92" s="56"/>
      <c r="G92" s="56"/>
      <c r="H92" s="55"/>
      <c r="I92" s="55"/>
      <c r="J92" s="55"/>
      <c r="K92" s="55"/>
      <c r="L92" s="55"/>
      <c r="M92" s="55"/>
      <c r="N92" s="55"/>
      <c r="O92" s="55"/>
      <c r="P92" s="55"/>
      <c r="Q92" s="55"/>
      <c r="R92" s="55"/>
      <c r="S92" s="55"/>
    </row>
    <row r="93" spans="1:19" ht="22.5" customHeight="1">
      <c r="A93" s="171" t="s">
        <v>220</v>
      </c>
      <c r="B93" s="172"/>
      <c r="C93" s="172"/>
      <c r="D93" s="172"/>
      <c r="E93" s="172"/>
      <c r="F93" s="172"/>
      <c r="G93" s="172"/>
      <c r="H93" s="173"/>
    </row>
    <row r="94" spans="1:19" ht="22.5" customHeight="1">
      <c r="A94" s="162" t="s">
        <v>58</v>
      </c>
      <c r="B94" s="162"/>
      <c r="C94" s="162"/>
      <c r="D94" s="162"/>
      <c r="E94" s="124" t="s">
        <v>66</v>
      </c>
      <c r="F94" s="124"/>
    </row>
    <row r="95" spans="1:19" ht="22.5" customHeight="1">
      <c r="A95" s="163" t="s">
        <v>209</v>
      </c>
      <c r="B95" s="163"/>
      <c r="C95" s="163"/>
      <c r="D95" s="163"/>
      <c r="E95" s="124"/>
      <c r="F95" s="124"/>
    </row>
    <row r="96" spans="1:19" ht="22.5" customHeight="1">
      <c r="A96" s="163" t="s">
        <v>59</v>
      </c>
      <c r="B96" s="163"/>
      <c r="C96" s="163"/>
      <c r="D96" s="163"/>
      <c r="E96" s="124"/>
      <c r="F96" s="124"/>
    </row>
    <row r="97" spans="1:20" ht="22.5" customHeight="1">
      <c r="A97" s="163" t="s">
        <v>60</v>
      </c>
      <c r="B97" s="163"/>
      <c r="C97" s="163"/>
      <c r="D97" s="163"/>
      <c r="E97" s="124"/>
      <c r="F97" s="124"/>
    </row>
    <row r="98" spans="1:20" ht="22.5" customHeight="1">
      <c r="A98" s="163" t="s">
        <v>61</v>
      </c>
      <c r="B98" s="163"/>
      <c r="C98" s="163"/>
      <c r="D98" s="163"/>
      <c r="E98" s="124"/>
      <c r="F98" s="124"/>
    </row>
    <row r="99" spans="1:20" ht="22.5" customHeight="1">
      <c r="A99" s="163" t="s">
        <v>62</v>
      </c>
      <c r="B99" s="163"/>
      <c r="C99" s="163"/>
      <c r="D99" s="163"/>
      <c r="E99" s="124"/>
      <c r="F99" s="124"/>
    </row>
    <row r="100" spans="1:20" ht="22.5" customHeight="1">
      <c r="A100" s="161" t="s">
        <v>214</v>
      </c>
      <c r="B100" s="200"/>
      <c r="C100" s="200"/>
      <c r="D100" s="201"/>
      <c r="E100" s="75"/>
      <c r="F100" s="202"/>
    </row>
    <row r="101" spans="1:20" ht="22.5" customHeight="1">
      <c r="A101" s="124" t="s">
        <v>66</v>
      </c>
      <c r="B101" s="124"/>
      <c r="C101" s="124"/>
      <c r="D101" s="124"/>
      <c r="E101" s="124">
        <v>0</v>
      </c>
      <c r="F101" s="124"/>
      <c r="L101" s="151"/>
      <c r="M101" s="151"/>
      <c r="N101" s="151"/>
      <c r="O101" s="151"/>
      <c r="P101" s="151"/>
      <c r="Q101" s="55"/>
    </row>
    <row r="102" spans="1:20" ht="14.25" customHeight="1"/>
    <row r="104" spans="1:20" ht="17.100000000000001" customHeight="1"/>
    <row r="112" spans="1:20" ht="22.5" customHeight="1">
      <c r="A112" s="199"/>
      <c r="B112" s="199"/>
      <c r="C112" s="199"/>
      <c r="D112" s="199"/>
      <c r="E112" s="199"/>
      <c r="F112" s="199"/>
      <c r="G112" s="199"/>
      <c r="H112" s="199"/>
      <c r="I112" s="199"/>
      <c r="J112" s="199"/>
      <c r="K112" s="199"/>
      <c r="L112" s="199"/>
      <c r="M112" s="199"/>
      <c r="N112" s="199"/>
      <c r="O112" s="199"/>
      <c r="P112" s="199"/>
      <c r="Q112" s="199"/>
      <c r="R112" s="199"/>
      <c r="S112" s="199"/>
      <c r="T112" s="199"/>
    </row>
    <row r="113" spans="1:20" ht="22.5" customHeight="1">
      <c r="A113" s="199" t="s">
        <v>111</v>
      </c>
      <c r="B113" s="199"/>
      <c r="C113" s="199"/>
      <c r="D113" s="199"/>
      <c r="E113" s="199"/>
      <c r="F113" s="199"/>
      <c r="G113" s="199"/>
      <c r="H113" s="199"/>
      <c r="I113" s="199"/>
      <c r="J113" s="199"/>
      <c r="K113" s="199"/>
      <c r="L113" s="199"/>
      <c r="M113" s="199"/>
      <c r="N113" s="199"/>
      <c r="O113" s="199"/>
      <c r="P113" s="199"/>
      <c r="Q113" s="199"/>
      <c r="R113" s="199"/>
      <c r="S113" s="199"/>
      <c r="T113" s="199"/>
    </row>
    <row r="114" spans="1:20" ht="22.35" customHeight="1"/>
    <row r="115" spans="1:20" ht="22.35" customHeight="1">
      <c r="A115" s="93" t="s">
        <v>71</v>
      </c>
      <c r="B115" s="93"/>
      <c r="C115" s="93"/>
      <c r="D115" s="94" t="s">
        <v>99</v>
      </c>
      <c r="E115" s="94"/>
      <c r="F115" s="94"/>
      <c r="G115" s="94"/>
      <c r="H115" s="94"/>
      <c r="I115" s="94"/>
      <c r="J115" s="94"/>
      <c r="K115" s="94"/>
      <c r="L115" s="94"/>
      <c r="M115" s="94"/>
      <c r="N115" s="94"/>
    </row>
    <row r="116" spans="1:20" ht="13.5" customHeight="1"/>
    <row r="117" spans="1:20" ht="22.35" customHeight="1">
      <c r="A117" s="12" t="s">
        <v>72</v>
      </c>
      <c r="B117" s="148" t="s">
        <v>73</v>
      </c>
      <c r="C117" s="94"/>
      <c r="D117" s="94"/>
    </row>
    <row r="118" spans="1:20" ht="22.35" customHeight="1">
      <c r="B118" s="35" t="s">
        <v>74</v>
      </c>
      <c r="C118" s="39" t="s">
        <v>179</v>
      </c>
      <c r="D118" s="75" t="s">
        <v>75</v>
      </c>
      <c r="E118" s="76"/>
      <c r="F118" s="76"/>
      <c r="G118" s="76"/>
      <c r="H118" s="76"/>
      <c r="I118" s="76"/>
      <c r="J118" s="76"/>
      <c r="K118" s="76"/>
      <c r="L118" s="125"/>
      <c r="M118" s="124" t="s">
        <v>76</v>
      </c>
      <c r="N118" s="124"/>
      <c r="O118" s="124"/>
      <c r="P118" s="124"/>
      <c r="Q118" s="124"/>
      <c r="R118" s="124"/>
      <c r="S118" s="124"/>
      <c r="T118" s="124"/>
    </row>
    <row r="119" spans="1:20" ht="22.35" customHeight="1">
      <c r="B119" s="35" t="s">
        <v>112</v>
      </c>
      <c r="C119" s="39" t="s">
        <v>113</v>
      </c>
      <c r="D119" s="99" t="s">
        <v>114</v>
      </c>
      <c r="E119" s="87"/>
      <c r="F119" s="87"/>
      <c r="G119" s="87"/>
      <c r="H119" s="87"/>
      <c r="I119" s="87"/>
      <c r="J119" s="87"/>
      <c r="K119" s="87"/>
      <c r="L119" s="88"/>
      <c r="M119" s="174" t="s">
        <v>115</v>
      </c>
      <c r="N119" s="174"/>
      <c r="O119" s="174"/>
      <c r="P119" s="174"/>
      <c r="Q119" s="174"/>
      <c r="R119" s="174"/>
      <c r="S119" s="174"/>
      <c r="T119" s="174"/>
    </row>
    <row r="120" spans="1:20" ht="22.35" customHeight="1">
      <c r="B120" s="35" t="s">
        <v>116</v>
      </c>
      <c r="C120" s="39" t="s">
        <v>117</v>
      </c>
      <c r="D120" s="99" t="s">
        <v>120</v>
      </c>
      <c r="E120" s="87"/>
      <c r="F120" s="87"/>
      <c r="G120" s="87"/>
      <c r="H120" s="87"/>
      <c r="I120" s="87"/>
      <c r="J120" s="87"/>
      <c r="K120" s="87"/>
      <c r="L120" s="88"/>
      <c r="M120" s="174" t="s">
        <v>121</v>
      </c>
      <c r="N120" s="174"/>
      <c r="O120" s="174"/>
      <c r="P120" s="174"/>
      <c r="Q120" s="174"/>
      <c r="R120" s="174"/>
      <c r="S120" s="174"/>
      <c r="T120" s="174"/>
    </row>
    <row r="121" spans="1:20" ht="22.35" customHeight="1">
      <c r="B121" s="35" t="s">
        <v>119</v>
      </c>
      <c r="C121" s="39" t="s">
        <v>118</v>
      </c>
      <c r="D121" s="99" t="s">
        <v>122</v>
      </c>
      <c r="E121" s="87"/>
      <c r="F121" s="87"/>
      <c r="G121" s="87"/>
      <c r="H121" s="87"/>
      <c r="I121" s="87"/>
      <c r="J121" s="87"/>
      <c r="K121" s="87"/>
      <c r="L121" s="88"/>
      <c r="M121" s="174" t="s">
        <v>118</v>
      </c>
      <c r="N121" s="174"/>
      <c r="O121" s="174"/>
      <c r="P121" s="174"/>
      <c r="Q121" s="174"/>
      <c r="R121" s="174"/>
      <c r="S121" s="174"/>
      <c r="T121" s="174"/>
    </row>
    <row r="122" spans="1:20" ht="22.35" customHeight="1">
      <c r="B122" s="44"/>
      <c r="C122" s="44"/>
      <c r="D122" s="75"/>
      <c r="E122" s="76"/>
      <c r="F122" s="76"/>
      <c r="G122" s="76"/>
      <c r="H122" s="76"/>
      <c r="I122" s="76"/>
      <c r="J122" s="76"/>
      <c r="K122" s="76"/>
      <c r="L122" s="125"/>
      <c r="M122" s="174"/>
      <c r="N122" s="174"/>
      <c r="O122" s="174"/>
      <c r="P122" s="174"/>
      <c r="Q122" s="174"/>
      <c r="R122" s="174"/>
      <c r="S122" s="174"/>
      <c r="T122" s="174"/>
    </row>
    <row r="123" spans="1:20" ht="22.35" customHeight="1">
      <c r="B123" s="44"/>
      <c r="C123" s="38"/>
      <c r="D123" s="75"/>
      <c r="E123" s="76"/>
      <c r="F123" s="76"/>
      <c r="G123" s="76"/>
      <c r="H123" s="76"/>
      <c r="I123" s="76"/>
      <c r="J123" s="76"/>
      <c r="K123" s="76"/>
      <c r="L123" s="125"/>
      <c r="M123" s="174"/>
      <c r="N123" s="174"/>
      <c r="O123" s="174"/>
      <c r="P123" s="174"/>
      <c r="Q123" s="174"/>
      <c r="R123" s="174"/>
      <c r="S123" s="174"/>
      <c r="T123" s="174"/>
    </row>
    <row r="124" spans="1:20" ht="22.35" customHeight="1">
      <c r="B124" s="44"/>
      <c r="C124" s="38"/>
      <c r="D124" s="75"/>
      <c r="E124" s="76"/>
      <c r="F124" s="76"/>
      <c r="G124" s="76"/>
      <c r="H124" s="76"/>
      <c r="I124" s="76"/>
      <c r="J124" s="76"/>
      <c r="K124" s="76"/>
      <c r="L124" s="125"/>
      <c r="M124" s="174"/>
      <c r="N124" s="174"/>
      <c r="O124" s="174"/>
      <c r="P124" s="174"/>
      <c r="Q124" s="174"/>
      <c r="R124" s="174"/>
      <c r="S124" s="174"/>
      <c r="T124" s="174"/>
    </row>
    <row r="125" spans="1:20" ht="22.35" customHeight="1">
      <c r="B125" s="44"/>
      <c r="C125" s="38"/>
      <c r="D125" s="75"/>
      <c r="E125" s="76"/>
      <c r="F125" s="76"/>
      <c r="G125" s="76"/>
      <c r="H125" s="76"/>
      <c r="I125" s="76"/>
      <c r="J125" s="76"/>
      <c r="K125" s="76"/>
      <c r="L125" s="125"/>
      <c r="M125" s="174"/>
      <c r="N125" s="174"/>
      <c r="O125" s="174"/>
      <c r="P125" s="174"/>
      <c r="Q125" s="174"/>
      <c r="R125" s="174"/>
      <c r="S125" s="174"/>
      <c r="T125" s="174"/>
    </row>
    <row r="126" spans="1:20" ht="22.35" customHeight="1">
      <c r="B126" s="44"/>
      <c r="C126" s="38"/>
      <c r="D126" s="75"/>
      <c r="E126" s="76"/>
      <c r="F126" s="76"/>
      <c r="G126" s="76"/>
      <c r="H126" s="76"/>
      <c r="I126" s="76"/>
      <c r="J126" s="76"/>
      <c r="K126" s="76"/>
      <c r="L126" s="125"/>
      <c r="M126" s="174"/>
      <c r="N126" s="174"/>
      <c r="O126" s="174"/>
      <c r="P126" s="174"/>
      <c r="Q126" s="174"/>
      <c r="R126" s="174"/>
      <c r="S126" s="174"/>
      <c r="T126" s="174"/>
    </row>
    <row r="127" spans="1:20" ht="22.35" customHeight="1">
      <c r="B127" s="44"/>
      <c r="C127" s="38"/>
      <c r="D127" s="75"/>
      <c r="E127" s="76"/>
      <c r="F127" s="76"/>
      <c r="G127" s="76"/>
      <c r="H127" s="76"/>
      <c r="I127" s="76"/>
      <c r="J127" s="76"/>
      <c r="K127" s="76"/>
      <c r="L127" s="125"/>
      <c r="M127" s="174"/>
      <c r="N127" s="174"/>
      <c r="O127" s="174"/>
      <c r="P127" s="174"/>
      <c r="Q127" s="174"/>
      <c r="R127" s="174"/>
      <c r="S127" s="174"/>
      <c r="T127" s="174"/>
    </row>
    <row r="128" spans="1:20" ht="22.35" customHeight="1">
      <c r="B128" s="44"/>
      <c r="C128" s="38"/>
      <c r="D128" s="75"/>
      <c r="E128" s="76"/>
      <c r="F128" s="76"/>
      <c r="G128" s="76"/>
      <c r="H128" s="76"/>
      <c r="I128" s="76"/>
      <c r="J128" s="76"/>
      <c r="K128" s="76"/>
      <c r="L128" s="125"/>
      <c r="M128" s="174"/>
      <c r="N128" s="174"/>
      <c r="O128" s="174"/>
      <c r="P128" s="174"/>
      <c r="Q128" s="174"/>
      <c r="R128" s="174"/>
      <c r="S128" s="174"/>
      <c r="T128" s="174"/>
    </row>
    <row r="129" spans="1:20" ht="22.35" customHeight="1">
      <c r="B129" s="44"/>
      <c r="C129" s="38"/>
      <c r="D129" s="75"/>
      <c r="E129" s="76"/>
      <c r="F129" s="76"/>
      <c r="G129" s="76"/>
      <c r="H129" s="76"/>
      <c r="I129" s="76"/>
      <c r="J129" s="76"/>
      <c r="K129" s="76"/>
      <c r="L129" s="125"/>
      <c r="M129" s="174"/>
      <c r="N129" s="174"/>
      <c r="O129" s="174"/>
      <c r="P129" s="174"/>
      <c r="Q129" s="174"/>
      <c r="R129" s="174"/>
      <c r="S129" s="174"/>
      <c r="T129" s="174"/>
    </row>
    <row r="130" spans="1:20" ht="22.35" customHeight="1">
      <c r="B130" s="44"/>
      <c r="C130" s="38"/>
      <c r="D130" s="75"/>
      <c r="E130" s="76"/>
      <c r="F130" s="76"/>
      <c r="G130" s="76"/>
      <c r="H130" s="76"/>
      <c r="I130" s="76"/>
      <c r="J130" s="76"/>
      <c r="K130" s="76"/>
      <c r="L130" s="125"/>
      <c r="M130" s="174"/>
      <c r="N130" s="174"/>
      <c r="O130" s="174"/>
      <c r="P130" s="174"/>
      <c r="Q130" s="174"/>
      <c r="R130" s="174"/>
      <c r="S130" s="174"/>
      <c r="T130" s="174"/>
    </row>
    <row r="131" spans="1:20" ht="22.35" customHeight="1">
      <c r="B131" s="44"/>
      <c r="C131" s="38"/>
      <c r="D131" s="75"/>
      <c r="E131" s="76"/>
      <c r="F131" s="76"/>
      <c r="G131" s="76"/>
      <c r="H131" s="76"/>
      <c r="I131" s="76"/>
      <c r="J131" s="76"/>
      <c r="K131" s="76"/>
      <c r="L131" s="125"/>
      <c r="M131" s="174"/>
      <c r="N131" s="174"/>
      <c r="O131" s="174"/>
      <c r="P131" s="174"/>
      <c r="Q131" s="174"/>
      <c r="R131" s="174"/>
      <c r="S131" s="174"/>
      <c r="T131" s="174"/>
    </row>
    <row r="132" spans="1:20" ht="22.35" customHeight="1">
      <c r="B132" s="44"/>
      <c r="C132" s="38"/>
      <c r="D132" s="75"/>
      <c r="E132" s="76"/>
      <c r="F132" s="76"/>
      <c r="G132" s="76"/>
      <c r="H132" s="76"/>
      <c r="I132" s="76"/>
      <c r="J132" s="76"/>
      <c r="K132" s="76"/>
      <c r="L132" s="125"/>
      <c r="M132" s="174"/>
      <c r="N132" s="174"/>
      <c r="O132" s="174"/>
      <c r="P132" s="174"/>
      <c r="Q132" s="174"/>
      <c r="R132" s="174"/>
      <c r="S132" s="174"/>
      <c r="T132" s="174"/>
    </row>
    <row r="133" spans="1:20" ht="22.35" customHeight="1">
      <c r="B133" s="44"/>
      <c r="C133" s="38"/>
      <c r="D133" s="75"/>
      <c r="E133" s="76"/>
      <c r="F133" s="76"/>
      <c r="G133" s="76"/>
      <c r="H133" s="76"/>
      <c r="I133" s="76"/>
      <c r="J133" s="76"/>
      <c r="K133" s="76"/>
      <c r="L133" s="125"/>
      <c r="M133" s="174"/>
      <c r="N133" s="174"/>
      <c r="O133" s="174"/>
      <c r="P133" s="174"/>
      <c r="Q133" s="174"/>
      <c r="R133" s="174"/>
      <c r="S133" s="174"/>
      <c r="T133" s="174"/>
    </row>
    <row r="134" spans="1:20" ht="22.35" customHeight="1">
      <c r="B134" s="44"/>
      <c r="C134" s="38"/>
      <c r="D134" s="75"/>
      <c r="E134" s="76"/>
      <c r="F134" s="76"/>
      <c r="G134" s="76"/>
      <c r="H134" s="76"/>
      <c r="I134" s="76"/>
      <c r="J134" s="76"/>
      <c r="K134" s="76"/>
      <c r="L134" s="125"/>
      <c r="M134" s="174"/>
      <c r="N134" s="174"/>
      <c r="O134" s="174"/>
      <c r="P134" s="174"/>
      <c r="Q134" s="174"/>
      <c r="R134" s="174"/>
      <c r="S134" s="174"/>
      <c r="T134" s="174"/>
    </row>
    <row r="135" spans="1:20" ht="13.5" customHeight="1"/>
    <row r="136" spans="1:20" ht="22.5" customHeight="1">
      <c r="A136" s="12" t="s">
        <v>77</v>
      </c>
      <c r="B136" s="148" t="s">
        <v>277</v>
      </c>
      <c r="C136" s="94"/>
      <c r="D136" s="94"/>
      <c r="E136" s="94"/>
    </row>
    <row r="137" spans="1:20" ht="22.5" customHeight="1">
      <c r="A137" s="12"/>
      <c r="B137" s="39" t="s">
        <v>74</v>
      </c>
      <c r="C137" s="40" t="s">
        <v>180</v>
      </c>
      <c r="D137" s="75" t="s">
        <v>75</v>
      </c>
      <c r="E137" s="76"/>
      <c r="F137" s="76"/>
      <c r="G137" s="76"/>
      <c r="H137" s="76"/>
      <c r="I137" s="76"/>
      <c r="J137" s="76"/>
      <c r="K137" s="76"/>
      <c r="L137" s="125"/>
      <c r="M137" s="124" t="s">
        <v>76</v>
      </c>
      <c r="N137" s="124"/>
      <c r="O137" s="124"/>
      <c r="P137" s="124"/>
      <c r="Q137" s="124"/>
      <c r="R137" s="124"/>
      <c r="S137" s="124"/>
      <c r="T137" s="124"/>
    </row>
    <row r="138" spans="1:20" ht="22.5" customHeight="1">
      <c r="A138" s="12"/>
      <c r="B138" s="49" t="s">
        <v>124</v>
      </c>
      <c r="C138" s="50" t="s">
        <v>181</v>
      </c>
      <c r="D138" s="99" t="s">
        <v>125</v>
      </c>
      <c r="E138" s="87"/>
      <c r="F138" s="87"/>
      <c r="G138" s="87"/>
      <c r="H138" s="87"/>
      <c r="I138" s="87"/>
      <c r="J138" s="87"/>
      <c r="K138" s="87"/>
      <c r="L138" s="88"/>
      <c r="M138" s="174" t="s">
        <v>130</v>
      </c>
      <c r="N138" s="174"/>
      <c r="O138" s="174"/>
      <c r="P138" s="174"/>
      <c r="Q138" s="174"/>
      <c r="R138" s="174"/>
      <c r="S138" s="174"/>
      <c r="T138" s="174"/>
    </row>
    <row r="139" spans="1:20" ht="22.5" customHeight="1">
      <c r="B139" s="49" t="s">
        <v>126</v>
      </c>
      <c r="C139" s="50" t="s">
        <v>182</v>
      </c>
      <c r="D139" s="99" t="s">
        <v>127</v>
      </c>
      <c r="E139" s="87"/>
      <c r="F139" s="87"/>
      <c r="G139" s="87"/>
      <c r="H139" s="87"/>
      <c r="I139" s="87"/>
      <c r="J139" s="87"/>
      <c r="K139" s="87"/>
      <c r="L139" s="88"/>
      <c r="M139" s="99" t="s">
        <v>184</v>
      </c>
      <c r="N139" s="87"/>
      <c r="O139" s="87"/>
      <c r="P139" s="87"/>
      <c r="Q139" s="87"/>
      <c r="R139" s="87"/>
      <c r="S139" s="87"/>
      <c r="T139" s="88"/>
    </row>
    <row r="140" spans="1:20" ht="22.5" customHeight="1">
      <c r="B140" s="49" t="s">
        <v>128</v>
      </c>
      <c r="C140" s="50" t="s">
        <v>183</v>
      </c>
      <c r="D140" s="99" t="s">
        <v>129</v>
      </c>
      <c r="E140" s="87"/>
      <c r="F140" s="87"/>
      <c r="G140" s="87"/>
      <c r="H140" s="87"/>
      <c r="I140" s="87"/>
      <c r="J140" s="87"/>
      <c r="K140" s="87"/>
      <c r="L140" s="88"/>
      <c r="M140" s="174" t="s">
        <v>130</v>
      </c>
      <c r="N140" s="174"/>
      <c r="O140" s="174"/>
      <c r="P140" s="174"/>
      <c r="Q140" s="174"/>
      <c r="R140" s="174"/>
      <c r="S140" s="174"/>
      <c r="T140" s="174"/>
    </row>
    <row r="141" spans="1:20" ht="22.5" customHeight="1">
      <c r="B141" s="39"/>
      <c r="C141" s="40"/>
      <c r="D141" s="99"/>
      <c r="E141" s="87"/>
      <c r="F141" s="87"/>
      <c r="G141" s="87"/>
      <c r="H141" s="87"/>
      <c r="I141" s="87"/>
      <c r="J141" s="87"/>
      <c r="K141" s="87"/>
      <c r="L141" s="88"/>
      <c r="M141" s="174"/>
      <c r="N141" s="174"/>
      <c r="O141" s="174"/>
      <c r="P141" s="174"/>
      <c r="Q141" s="174"/>
      <c r="R141" s="174"/>
      <c r="S141" s="174"/>
      <c r="T141" s="174"/>
    </row>
    <row r="142" spans="1:20" ht="22.5" customHeight="1">
      <c r="B142" s="44"/>
      <c r="C142" s="38"/>
      <c r="D142" s="75"/>
      <c r="E142" s="76"/>
      <c r="F142" s="76"/>
      <c r="G142" s="76"/>
      <c r="H142" s="76"/>
      <c r="I142" s="76"/>
      <c r="J142" s="76"/>
      <c r="K142" s="76"/>
      <c r="L142" s="125"/>
      <c r="M142" s="174"/>
      <c r="N142" s="174"/>
      <c r="O142" s="174"/>
      <c r="P142" s="174"/>
      <c r="Q142" s="174"/>
      <c r="R142" s="174"/>
      <c r="S142" s="174"/>
      <c r="T142" s="174"/>
    </row>
    <row r="143" spans="1:20" ht="22.5" customHeight="1">
      <c r="B143" s="44"/>
      <c r="C143" s="38"/>
      <c r="D143" s="75"/>
      <c r="E143" s="76"/>
      <c r="F143" s="76"/>
      <c r="G143" s="76"/>
      <c r="H143" s="76"/>
      <c r="I143" s="76"/>
      <c r="J143" s="76"/>
      <c r="K143" s="76"/>
      <c r="L143" s="125"/>
      <c r="M143" s="174"/>
      <c r="N143" s="174"/>
      <c r="O143" s="174"/>
      <c r="P143" s="174"/>
      <c r="Q143" s="174"/>
      <c r="R143" s="174"/>
      <c r="S143" s="174"/>
      <c r="T143" s="174"/>
    </row>
    <row r="144" spans="1:20" ht="22.5" customHeight="1">
      <c r="B144" s="44"/>
      <c r="C144" s="38"/>
      <c r="D144" s="75"/>
      <c r="E144" s="76"/>
      <c r="F144" s="76"/>
      <c r="G144" s="76"/>
      <c r="H144" s="76"/>
      <c r="I144" s="76"/>
      <c r="J144" s="76"/>
      <c r="K144" s="76"/>
      <c r="L144" s="125"/>
      <c r="M144" s="174"/>
      <c r="N144" s="174"/>
      <c r="O144" s="174"/>
      <c r="P144" s="174"/>
      <c r="Q144" s="174"/>
      <c r="R144" s="174"/>
      <c r="S144" s="174"/>
      <c r="T144" s="174"/>
    </row>
    <row r="145" spans="2:20" ht="22.5" customHeight="1">
      <c r="B145" s="44"/>
      <c r="C145" s="38"/>
      <c r="D145" s="75"/>
      <c r="E145" s="76"/>
      <c r="F145" s="76"/>
      <c r="G145" s="76"/>
      <c r="H145" s="76"/>
      <c r="I145" s="76"/>
      <c r="J145" s="76"/>
      <c r="K145" s="76"/>
      <c r="L145" s="125"/>
      <c r="M145" s="174"/>
      <c r="N145" s="174"/>
      <c r="O145" s="174"/>
      <c r="P145" s="174"/>
      <c r="Q145" s="174"/>
      <c r="R145" s="174"/>
      <c r="S145" s="174"/>
      <c r="T145" s="174"/>
    </row>
    <row r="146" spans="2:20" ht="22.5" customHeight="1">
      <c r="B146" s="44"/>
      <c r="C146" s="38"/>
      <c r="D146" s="75"/>
      <c r="E146" s="76"/>
      <c r="F146" s="76"/>
      <c r="G146" s="76"/>
      <c r="H146" s="76"/>
      <c r="I146" s="76"/>
      <c r="J146" s="76"/>
      <c r="K146" s="76"/>
      <c r="L146" s="125"/>
      <c r="M146" s="174"/>
      <c r="N146" s="174"/>
      <c r="O146" s="174"/>
      <c r="P146" s="174"/>
      <c r="Q146" s="174"/>
      <c r="R146" s="174"/>
      <c r="S146" s="174"/>
      <c r="T146" s="174"/>
    </row>
    <row r="147" spans="2:20" ht="22.5" customHeight="1">
      <c r="B147" s="44"/>
      <c r="C147" s="38"/>
      <c r="D147" s="75"/>
      <c r="E147" s="76"/>
      <c r="F147" s="76"/>
      <c r="G147" s="76"/>
      <c r="H147" s="76"/>
      <c r="I147" s="76"/>
      <c r="J147" s="76"/>
      <c r="K147" s="76"/>
      <c r="L147" s="125"/>
      <c r="M147" s="174"/>
      <c r="N147" s="174"/>
      <c r="O147" s="174"/>
      <c r="P147" s="174"/>
      <c r="Q147" s="174"/>
      <c r="R147" s="174"/>
      <c r="S147" s="174"/>
      <c r="T147" s="174"/>
    </row>
    <row r="148" spans="2:20" ht="22.5" customHeight="1">
      <c r="B148" s="44"/>
      <c r="C148" s="38"/>
      <c r="D148" s="75"/>
      <c r="E148" s="76"/>
      <c r="F148" s="76"/>
      <c r="G148" s="76"/>
      <c r="H148" s="76"/>
      <c r="I148" s="76"/>
      <c r="J148" s="76"/>
      <c r="K148" s="76"/>
      <c r="L148" s="125"/>
      <c r="M148" s="174"/>
      <c r="N148" s="174"/>
      <c r="O148" s="174"/>
      <c r="P148" s="174"/>
      <c r="Q148" s="174"/>
      <c r="R148" s="174"/>
      <c r="S148" s="174"/>
      <c r="T148" s="174"/>
    </row>
    <row r="149" spans="2:20" ht="22.5" customHeight="1">
      <c r="B149" s="34"/>
      <c r="C149" s="34"/>
      <c r="D149" s="42"/>
      <c r="E149" s="42"/>
      <c r="F149" s="42"/>
      <c r="G149" s="42"/>
      <c r="H149" s="42"/>
      <c r="I149" s="42"/>
      <c r="J149" s="42"/>
      <c r="K149" s="42"/>
      <c r="L149" s="42"/>
      <c r="M149" s="42"/>
      <c r="N149" s="42"/>
      <c r="O149" s="42"/>
      <c r="P149" s="42"/>
      <c r="Q149" s="42"/>
      <c r="R149" s="42"/>
      <c r="S149" s="42"/>
      <c r="T149" s="42"/>
    </row>
  </sheetData>
  <mergeCells count="255">
    <mergeCell ref="A100:D100"/>
    <mergeCell ref="E100:F100"/>
    <mergeCell ref="D127:L127"/>
    <mergeCell ref="D128:L128"/>
    <mergeCell ref="O89:P89"/>
    <mergeCell ref="A89:D89"/>
    <mergeCell ref="E89:F89"/>
    <mergeCell ref="G89:H89"/>
    <mergeCell ref="I89:J89"/>
    <mergeCell ref="D118:L118"/>
    <mergeCell ref="A99:D99"/>
    <mergeCell ref="E99:F99"/>
    <mergeCell ref="A115:C115"/>
    <mergeCell ref="D115:N115"/>
    <mergeCell ref="A96:D96"/>
    <mergeCell ref="E96:F96"/>
    <mergeCell ref="E95:F95"/>
    <mergeCell ref="A90:D90"/>
    <mergeCell ref="E90:F90"/>
    <mergeCell ref="G90:H90"/>
    <mergeCell ref="I90:J90"/>
    <mergeCell ref="K90:L90"/>
    <mergeCell ref="M90:N90"/>
    <mergeCell ref="M126:T126"/>
    <mergeCell ref="N101:P101"/>
    <mergeCell ref="D124:L124"/>
    <mergeCell ref="D125:L125"/>
    <mergeCell ref="A113:T113"/>
    <mergeCell ref="A112:T112"/>
    <mergeCell ref="D120:L120"/>
    <mergeCell ref="D121:L121"/>
    <mergeCell ref="D122:L122"/>
    <mergeCell ref="D126:L126"/>
    <mergeCell ref="M124:T124"/>
    <mergeCell ref="M125:T125"/>
    <mergeCell ref="M122:T122"/>
    <mergeCell ref="M123:T123"/>
    <mergeCell ref="D123:L123"/>
    <mergeCell ref="M120:T120"/>
    <mergeCell ref="M121:T121"/>
    <mergeCell ref="M147:T147"/>
    <mergeCell ref="M148:T148"/>
    <mergeCell ref="M145:T145"/>
    <mergeCell ref="M146:T146"/>
    <mergeCell ref="M143:T143"/>
    <mergeCell ref="M144:T144"/>
    <mergeCell ref="M139:T139"/>
    <mergeCell ref="M140:T140"/>
    <mergeCell ref="B136:E136"/>
    <mergeCell ref="M137:T137"/>
    <mergeCell ref="D139:L139"/>
    <mergeCell ref="D140:L140"/>
    <mergeCell ref="D142:L142"/>
    <mergeCell ref="D143:L143"/>
    <mergeCell ref="D145:L145"/>
    <mergeCell ref="D144:L144"/>
    <mergeCell ref="D148:L148"/>
    <mergeCell ref="D146:L146"/>
    <mergeCell ref="D147:L147"/>
    <mergeCell ref="D138:L138"/>
    <mergeCell ref="M141:T141"/>
    <mergeCell ref="M142:T142"/>
    <mergeCell ref="M138:T138"/>
    <mergeCell ref="M89:N89"/>
    <mergeCell ref="D119:L119"/>
    <mergeCell ref="B7:U7"/>
    <mergeCell ref="B2:U2"/>
    <mergeCell ref="B4:U4"/>
    <mergeCell ref="Q65:S65"/>
    <mergeCell ref="F67:I67"/>
    <mergeCell ref="A36:T36"/>
    <mergeCell ref="B41:E41"/>
    <mergeCell ref="M43:T43"/>
    <mergeCell ref="M44:N44"/>
    <mergeCell ref="O44:P44"/>
    <mergeCell ref="A97:D97"/>
    <mergeCell ref="E97:F97"/>
    <mergeCell ref="A98:D98"/>
    <mergeCell ref="E98:F98"/>
    <mergeCell ref="O90:P90"/>
    <mergeCell ref="Q90:R90"/>
    <mergeCell ref="A94:D94"/>
    <mergeCell ref="E94:F94"/>
    <mergeCell ref="A95:D95"/>
    <mergeCell ref="M119:T119"/>
    <mergeCell ref="A101:D101"/>
    <mergeCell ref="E101:F101"/>
    <mergeCell ref="M130:T130"/>
    <mergeCell ref="M131:T131"/>
    <mergeCell ref="M128:T128"/>
    <mergeCell ref="M129:T129"/>
    <mergeCell ref="D129:L129"/>
    <mergeCell ref="B117:D117"/>
    <mergeCell ref="M118:T118"/>
    <mergeCell ref="D137:L137"/>
    <mergeCell ref="D141:L141"/>
    <mergeCell ref="D132:L132"/>
    <mergeCell ref="D133:L133"/>
    <mergeCell ref="D134:L134"/>
    <mergeCell ref="D130:L130"/>
    <mergeCell ref="D131:L131"/>
    <mergeCell ref="M127:T127"/>
    <mergeCell ref="M134:T134"/>
    <mergeCell ref="M132:T132"/>
    <mergeCell ref="M133:T133"/>
    <mergeCell ref="Q88:R88"/>
    <mergeCell ref="A87:D87"/>
    <mergeCell ref="E87:F87"/>
    <mergeCell ref="G87:H87"/>
    <mergeCell ref="I87:J87"/>
    <mergeCell ref="K87:L87"/>
    <mergeCell ref="M87:N87"/>
    <mergeCell ref="O87:P87"/>
    <mergeCell ref="Q87:R87"/>
    <mergeCell ref="A88:D88"/>
    <mergeCell ref="E88:F88"/>
    <mergeCell ref="G88:H88"/>
    <mergeCell ref="I88:J88"/>
    <mergeCell ref="A92:B92"/>
    <mergeCell ref="A93:H93"/>
    <mergeCell ref="L101:M101"/>
    <mergeCell ref="Q89:R89"/>
    <mergeCell ref="K89:L89"/>
    <mergeCell ref="O85:P85"/>
    <mergeCell ref="Q85:R85"/>
    <mergeCell ref="A86:D86"/>
    <mergeCell ref="E86:F86"/>
    <mergeCell ref="G86:H86"/>
    <mergeCell ref="I86:J86"/>
    <mergeCell ref="K86:L86"/>
    <mergeCell ref="M86:N86"/>
    <mergeCell ref="O86:P86"/>
    <mergeCell ref="Q86:R86"/>
    <mergeCell ref="A85:D85"/>
    <mergeCell ref="E85:F85"/>
    <mergeCell ref="G85:H85"/>
    <mergeCell ref="I85:J85"/>
    <mergeCell ref="K85:L85"/>
    <mergeCell ref="M85:N85"/>
    <mergeCell ref="K88:L88"/>
    <mergeCell ref="M88:N88"/>
    <mergeCell ref="O88:P88"/>
    <mergeCell ref="O83:P83"/>
    <mergeCell ref="Q83:R83"/>
    <mergeCell ref="A84:D84"/>
    <mergeCell ref="E84:F84"/>
    <mergeCell ref="G84:H84"/>
    <mergeCell ref="I84:J84"/>
    <mergeCell ref="K84:L84"/>
    <mergeCell ref="M84:N84"/>
    <mergeCell ref="O84:P84"/>
    <mergeCell ref="Q84:R84"/>
    <mergeCell ref="A83:D83"/>
    <mergeCell ref="E83:F83"/>
    <mergeCell ref="G83:H83"/>
    <mergeCell ref="I83:J83"/>
    <mergeCell ref="K83:L83"/>
    <mergeCell ref="M83:N83"/>
    <mergeCell ref="O81:P81"/>
    <mergeCell ref="Q81:R81"/>
    <mergeCell ref="A82:D82"/>
    <mergeCell ref="E82:F82"/>
    <mergeCell ref="G82:H82"/>
    <mergeCell ref="I82:J82"/>
    <mergeCell ref="K82:L82"/>
    <mergeCell ref="M82:N82"/>
    <mergeCell ref="O82:P82"/>
    <mergeCell ref="Q82:R82"/>
    <mergeCell ref="A81:D81"/>
    <mergeCell ref="E81:F81"/>
    <mergeCell ref="G81:H81"/>
    <mergeCell ref="I81:J81"/>
    <mergeCell ref="K81:L81"/>
    <mergeCell ref="M81:N81"/>
    <mergeCell ref="A80:D80"/>
    <mergeCell ref="E80:F80"/>
    <mergeCell ref="G80:H80"/>
    <mergeCell ref="I80:J80"/>
    <mergeCell ref="K80:L80"/>
    <mergeCell ref="M80:N80"/>
    <mergeCell ref="O80:P80"/>
    <mergeCell ref="Q80:R80"/>
    <mergeCell ref="A79:D79"/>
    <mergeCell ref="E79:F79"/>
    <mergeCell ref="G79:H79"/>
    <mergeCell ref="I79:J79"/>
    <mergeCell ref="K79:L79"/>
    <mergeCell ref="M79:N79"/>
    <mergeCell ref="O79:P79"/>
    <mergeCell ref="Q79:R79"/>
    <mergeCell ref="Q44:R44"/>
    <mergeCell ref="S37:T37"/>
    <mergeCell ref="Q37:R37"/>
    <mergeCell ref="M45:O45"/>
    <mergeCell ref="P45:T45"/>
    <mergeCell ref="M46:O46"/>
    <mergeCell ref="P46:T46"/>
    <mergeCell ref="M48:T48"/>
    <mergeCell ref="M49:N49"/>
    <mergeCell ref="O49:P49"/>
    <mergeCell ref="Q49:R49"/>
    <mergeCell ref="M50:O50"/>
    <mergeCell ref="P50:T50"/>
    <mergeCell ref="M51:O51"/>
    <mergeCell ref="P51:T51"/>
    <mergeCell ref="I53:K53"/>
    <mergeCell ref="M53:T53"/>
    <mergeCell ref="M54:N54"/>
    <mergeCell ref="Q54:R54"/>
    <mergeCell ref="S54:T54"/>
    <mergeCell ref="B60:E60"/>
    <mergeCell ref="F60:P60"/>
    <mergeCell ref="Q60:T60"/>
    <mergeCell ref="B61:E61"/>
    <mergeCell ref="F61:T61"/>
    <mergeCell ref="B62:E62"/>
    <mergeCell ref="F62:T62"/>
    <mergeCell ref="J65:L65"/>
    <mergeCell ref="F65:I65"/>
    <mergeCell ref="B63:E63"/>
    <mergeCell ref="F63:T63"/>
    <mergeCell ref="B64:E64"/>
    <mergeCell ref="F64:H64"/>
    <mergeCell ref="A65:A66"/>
    <mergeCell ref="B65:E66"/>
    <mergeCell ref="N65:P65"/>
    <mergeCell ref="F66:I66"/>
    <mergeCell ref="A67:A68"/>
    <mergeCell ref="B67:E68"/>
    <mergeCell ref="I73:T73"/>
    <mergeCell ref="B70:E70"/>
    <mergeCell ref="F70:T70"/>
    <mergeCell ref="B71:E71"/>
    <mergeCell ref="F71:G71"/>
    <mergeCell ref="J71:K71"/>
    <mergeCell ref="A72:A73"/>
    <mergeCell ref="B72:E73"/>
    <mergeCell ref="G72:K72"/>
    <mergeCell ref="B69:E69"/>
    <mergeCell ref="F69:T69"/>
    <mergeCell ref="F68:I68"/>
    <mergeCell ref="M72:Q72"/>
    <mergeCell ref="F73:H73"/>
    <mergeCell ref="Q66:S66"/>
    <mergeCell ref="A74:T74"/>
    <mergeCell ref="A76:C76"/>
    <mergeCell ref="A78:D78"/>
    <mergeCell ref="E78:F78"/>
    <mergeCell ref="G78:H78"/>
    <mergeCell ref="I78:J78"/>
    <mergeCell ref="K78:L78"/>
    <mergeCell ref="M78:N78"/>
    <mergeCell ref="O78:P78"/>
    <mergeCell ref="Q78:R78"/>
    <mergeCell ref="D76:R76"/>
  </mergeCells>
  <phoneticPr fontId="5"/>
  <hyperlinks>
    <hyperlink ref="I73" r:id="rId1" xr:uid="{00000000-0004-0000-0500-000000000000}"/>
  </hyperlinks>
  <pageMargins left="0.59055118110236227" right="0.59055118110236227" top="0.78740157480314965" bottom="0.39370078740157483" header="0.51181102362204722" footer="0.31496062992125984"/>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V35"/>
  <sheetViews>
    <sheetView view="pageLayout" zoomScaleNormal="100" workbookViewId="0">
      <selection activeCell="D1" sqref="D1:V1"/>
    </sheetView>
  </sheetViews>
  <sheetFormatPr defaultColWidth="3.875" defaultRowHeight="22.5" customHeight="1"/>
  <cols>
    <col min="1" max="1" width="3.875" style="1"/>
    <col min="2" max="21" width="4.125" style="1" customWidth="1"/>
    <col min="22" max="16384" width="3.875" style="1"/>
  </cols>
  <sheetData>
    <row r="1" spans="1:22" ht="31.5" customHeight="1">
      <c r="A1" s="93" t="s">
        <v>71</v>
      </c>
      <c r="B1" s="93"/>
      <c r="C1" s="93"/>
      <c r="D1" s="210">
        <f>団体継続申請書!G26</f>
        <v>0</v>
      </c>
      <c r="E1" s="210"/>
      <c r="F1" s="210"/>
      <c r="G1" s="210"/>
      <c r="H1" s="210"/>
      <c r="I1" s="210"/>
      <c r="J1" s="210"/>
      <c r="K1" s="210"/>
      <c r="L1" s="210"/>
      <c r="M1" s="210"/>
      <c r="N1" s="210"/>
      <c r="O1" s="210"/>
      <c r="P1" s="210"/>
      <c r="Q1" s="210"/>
      <c r="R1" s="210"/>
      <c r="S1" s="210"/>
      <c r="T1" s="210"/>
      <c r="U1" s="210"/>
      <c r="V1" s="210"/>
    </row>
    <row r="2" spans="1:22" ht="17.25" customHeight="1"/>
    <row r="3" spans="1:22" ht="22.5" customHeight="1">
      <c r="A3" s="211" t="s">
        <v>190</v>
      </c>
      <c r="B3" s="211"/>
      <c r="C3" s="211"/>
      <c r="D3" s="211"/>
      <c r="E3" s="211"/>
      <c r="F3" s="211"/>
      <c r="G3" s="211"/>
      <c r="H3" s="211"/>
      <c r="I3" s="211"/>
      <c r="J3" s="211"/>
      <c r="K3" s="211"/>
      <c r="L3" s="211"/>
      <c r="M3" s="211"/>
      <c r="N3" s="211"/>
      <c r="O3" s="211"/>
      <c r="P3" s="211"/>
      <c r="Q3" s="211"/>
      <c r="R3" s="211"/>
      <c r="S3" s="211"/>
      <c r="T3" s="211"/>
      <c r="U3" s="211"/>
      <c r="V3" s="211"/>
    </row>
    <row r="4" spans="1:22" ht="22.5" customHeight="1">
      <c r="A4" s="211" t="s">
        <v>191</v>
      </c>
      <c r="B4" s="211"/>
      <c r="C4" s="211"/>
      <c r="D4" s="211"/>
      <c r="E4" s="211"/>
      <c r="F4" s="211"/>
      <c r="G4" s="211"/>
      <c r="H4" s="211"/>
      <c r="I4" s="211"/>
      <c r="J4" s="211"/>
      <c r="K4" s="211"/>
      <c r="L4" s="211"/>
      <c r="M4" s="211"/>
      <c r="N4" s="211"/>
      <c r="O4" s="211"/>
      <c r="P4" s="211"/>
      <c r="Q4" s="211"/>
      <c r="R4" s="211"/>
      <c r="S4" s="211"/>
      <c r="T4" s="211"/>
      <c r="U4" s="211"/>
      <c r="V4" s="211"/>
    </row>
    <row r="5" spans="1:22" ht="16.5" customHeight="1"/>
    <row r="6" spans="1:22" ht="22.5" customHeight="1" thickBot="1">
      <c r="A6" s="212" t="s">
        <v>192</v>
      </c>
      <c r="B6" s="212"/>
      <c r="C6" s="212"/>
      <c r="D6" s="212"/>
      <c r="E6" s="212"/>
      <c r="F6" s="212"/>
      <c r="G6" s="212"/>
      <c r="H6" s="212"/>
      <c r="I6" s="212"/>
      <c r="J6" s="212"/>
      <c r="K6" s="212"/>
      <c r="L6" s="212"/>
    </row>
    <row r="7" spans="1:22" ht="22.5" customHeight="1" thickBot="1">
      <c r="B7" s="213" t="s">
        <v>193</v>
      </c>
      <c r="C7" s="203"/>
      <c r="D7" s="203"/>
      <c r="E7" s="203"/>
      <c r="F7" s="203" t="s">
        <v>194</v>
      </c>
      <c r="G7" s="203"/>
      <c r="H7" s="203"/>
      <c r="I7" s="203"/>
      <c r="J7" s="203" t="s">
        <v>195</v>
      </c>
      <c r="K7" s="203"/>
      <c r="L7" s="203"/>
      <c r="M7" s="203"/>
      <c r="N7" s="203"/>
      <c r="O7" s="203"/>
      <c r="P7" s="203" t="s">
        <v>196</v>
      </c>
      <c r="Q7" s="203"/>
      <c r="R7" s="203"/>
      <c r="S7" s="203"/>
      <c r="T7" s="203"/>
      <c r="U7" s="204"/>
    </row>
    <row r="8" spans="1:22" ht="22.5" customHeight="1">
      <c r="A8" s="47" t="s">
        <v>197</v>
      </c>
      <c r="B8" s="205" t="s">
        <v>201</v>
      </c>
      <c r="C8" s="206"/>
      <c r="D8" s="206"/>
      <c r="E8" s="206"/>
      <c r="F8" s="206" t="s">
        <v>198</v>
      </c>
      <c r="G8" s="206"/>
      <c r="H8" s="206"/>
      <c r="I8" s="206"/>
      <c r="J8" s="206" t="s">
        <v>199</v>
      </c>
      <c r="K8" s="206"/>
      <c r="L8" s="206"/>
      <c r="M8" s="206"/>
      <c r="N8" s="206"/>
      <c r="O8" s="206"/>
      <c r="P8" s="206" t="s">
        <v>200</v>
      </c>
      <c r="Q8" s="206"/>
      <c r="R8" s="206"/>
      <c r="S8" s="206"/>
      <c r="T8" s="206"/>
      <c r="U8" s="214"/>
    </row>
    <row r="9" spans="1:22" ht="22.5" customHeight="1">
      <c r="B9" s="209"/>
      <c r="C9" s="207"/>
      <c r="D9" s="207"/>
      <c r="E9" s="207"/>
      <c r="F9" s="207"/>
      <c r="G9" s="207"/>
      <c r="H9" s="207"/>
      <c r="I9" s="207"/>
      <c r="J9" s="207"/>
      <c r="K9" s="207"/>
      <c r="L9" s="207"/>
      <c r="M9" s="207"/>
      <c r="N9" s="207"/>
      <c r="O9" s="207"/>
      <c r="P9" s="207"/>
      <c r="Q9" s="207"/>
      <c r="R9" s="207"/>
      <c r="S9" s="207"/>
      <c r="T9" s="207"/>
      <c r="U9" s="208"/>
    </row>
    <row r="10" spans="1:22" ht="22.5" customHeight="1">
      <c r="B10" s="209"/>
      <c r="C10" s="207"/>
      <c r="D10" s="207"/>
      <c r="E10" s="207"/>
      <c r="F10" s="207"/>
      <c r="G10" s="207"/>
      <c r="H10" s="207"/>
      <c r="I10" s="207"/>
      <c r="J10" s="207"/>
      <c r="K10" s="207"/>
      <c r="L10" s="207"/>
      <c r="M10" s="207"/>
      <c r="N10" s="207"/>
      <c r="O10" s="207"/>
      <c r="P10" s="207"/>
      <c r="Q10" s="207"/>
      <c r="R10" s="207"/>
      <c r="S10" s="207"/>
      <c r="T10" s="207"/>
      <c r="U10" s="208"/>
    </row>
    <row r="11" spans="1:22" ht="22.5" customHeight="1">
      <c r="B11" s="209"/>
      <c r="C11" s="207"/>
      <c r="D11" s="207"/>
      <c r="E11" s="207"/>
      <c r="F11" s="207"/>
      <c r="G11" s="207"/>
      <c r="H11" s="207"/>
      <c r="I11" s="207"/>
      <c r="J11" s="207"/>
      <c r="K11" s="207"/>
      <c r="L11" s="207"/>
      <c r="M11" s="207"/>
      <c r="N11" s="207"/>
      <c r="O11" s="207"/>
      <c r="P11" s="207"/>
      <c r="Q11" s="207"/>
      <c r="R11" s="207"/>
      <c r="S11" s="207"/>
      <c r="T11" s="207"/>
      <c r="U11" s="208"/>
    </row>
    <row r="12" spans="1:22" ht="22.5" customHeight="1">
      <c r="B12" s="209"/>
      <c r="C12" s="207"/>
      <c r="D12" s="207"/>
      <c r="E12" s="207"/>
      <c r="F12" s="207"/>
      <c r="G12" s="207"/>
      <c r="H12" s="207"/>
      <c r="I12" s="207"/>
      <c r="J12" s="207"/>
      <c r="K12" s="207"/>
      <c r="L12" s="207"/>
      <c r="M12" s="207"/>
      <c r="N12" s="207"/>
      <c r="O12" s="207"/>
      <c r="P12" s="207"/>
      <c r="Q12" s="207"/>
      <c r="R12" s="207"/>
      <c r="S12" s="207"/>
      <c r="T12" s="207"/>
      <c r="U12" s="208"/>
    </row>
    <row r="13" spans="1:22" ht="22.5" customHeight="1">
      <c r="B13" s="209"/>
      <c r="C13" s="207"/>
      <c r="D13" s="207"/>
      <c r="E13" s="207"/>
      <c r="F13" s="207"/>
      <c r="G13" s="207"/>
      <c r="H13" s="207"/>
      <c r="I13" s="207"/>
      <c r="J13" s="207"/>
      <c r="K13" s="207"/>
      <c r="L13" s="207"/>
      <c r="M13" s="207"/>
      <c r="N13" s="207"/>
      <c r="O13" s="207"/>
      <c r="P13" s="207"/>
      <c r="Q13" s="207"/>
      <c r="R13" s="207"/>
      <c r="S13" s="207"/>
      <c r="T13" s="207"/>
      <c r="U13" s="208"/>
    </row>
    <row r="14" spans="1:22" ht="22.5" customHeight="1">
      <c r="B14" s="209"/>
      <c r="C14" s="207"/>
      <c r="D14" s="207"/>
      <c r="E14" s="207"/>
      <c r="F14" s="207"/>
      <c r="G14" s="207"/>
      <c r="H14" s="207"/>
      <c r="I14" s="207"/>
      <c r="J14" s="207"/>
      <c r="K14" s="207"/>
      <c r="L14" s="207"/>
      <c r="M14" s="207"/>
      <c r="N14" s="207"/>
      <c r="O14" s="207"/>
      <c r="P14" s="207"/>
      <c r="Q14" s="207"/>
      <c r="R14" s="207"/>
      <c r="S14" s="207"/>
      <c r="T14" s="207"/>
      <c r="U14" s="208"/>
    </row>
    <row r="15" spans="1:22" ht="22.5" customHeight="1">
      <c r="B15" s="209"/>
      <c r="C15" s="207"/>
      <c r="D15" s="207"/>
      <c r="E15" s="207"/>
      <c r="F15" s="207"/>
      <c r="G15" s="207"/>
      <c r="H15" s="207"/>
      <c r="I15" s="207"/>
      <c r="J15" s="207"/>
      <c r="K15" s="207"/>
      <c r="L15" s="207"/>
      <c r="M15" s="207"/>
      <c r="N15" s="207"/>
      <c r="O15" s="207"/>
      <c r="P15" s="207"/>
      <c r="Q15" s="207"/>
      <c r="R15" s="207"/>
      <c r="S15" s="207"/>
      <c r="T15" s="207"/>
      <c r="U15" s="208"/>
    </row>
    <row r="16" spans="1:22" ht="22.5" customHeight="1">
      <c r="B16" s="209"/>
      <c r="C16" s="207"/>
      <c r="D16" s="207"/>
      <c r="E16" s="207"/>
      <c r="F16" s="207"/>
      <c r="G16" s="207"/>
      <c r="H16" s="207"/>
      <c r="I16" s="207"/>
      <c r="J16" s="207"/>
      <c r="K16" s="207"/>
      <c r="L16" s="207"/>
      <c r="M16" s="207"/>
      <c r="N16" s="207"/>
      <c r="O16" s="207"/>
      <c r="P16" s="207"/>
      <c r="Q16" s="207"/>
      <c r="R16" s="207"/>
      <c r="S16" s="207"/>
      <c r="T16" s="207"/>
      <c r="U16" s="208"/>
    </row>
    <row r="17" spans="2:21" ht="22.5" customHeight="1">
      <c r="B17" s="209"/>
      <c r="C17" s="207"/>
      <c r="D17" s="207"/>
      <c r="E17" s="207"/>
      <c r="F17" s="207"/>
      <c r="G17" s="207"/>
      <c r="H17" s="207"/>
      <c r="I17" s="207"/>
      <c r="J17" s="207"/>
      <c r="K17" s="207"/>
      <c r="L17" s="207"/>
      <c r="M17" s="207"/>
      <c r="N17" s="207"/>
      <c r="O17" s="207"/>
      <c r="P17" s="207"/>
      <c r="Q17" s="207"/>
      <c r="R17" s="207"/>
      <c r="S17" s="207"/>
      <c r="T17" s="207"/>
      <c r="U17" s="208"/>
    </row>
    <row r="18" spans="2:21" ht="22.5" customHeight="1">
      <c r="B18" s="209"/>
      <c r="C18" s="207"/>
      <c r="D18" s="207"/>
      <c r="E18" s="207"/>
      <c r="F18" s="207"/>
      <c r="G18" s="207"/>
      <c r="H18" s="207"/>
      <c r="I18" s="207"/>
      <c r="J18" s="207"/>
      <c r="K18" s="207"/>
      <c r="L18" s="207"/>
      <c r="M18" s="207"/>
      <c r="N18" s="207"/>
      <c r="O18" s="207"/>
      <c r="P18" s="207"/>
      <c r="Q18" s="207"/>
      <c r="R18" s="207"/>
      <c r="S18" s="207"/>
      <c r="T18" s="207"/>
      <c r="U18" s="208"/>
    </row>
    <row r="19" spans="2:21" ht="22.5" customHeight="1">
      <c r="B19" s="209"/>
      <c r="C19" s="207"/>
      <c r="D19" s="207"/>
      <c r="E19" s="207"/>
      <c r="F19" s="207"/>
      <c r="G19" s="207"/>
      <c r="H19" s="207"/>
      <c r="I19" s="207"/>
      <c r="J19" s="207"/>
      <c r="K19" s="207"/>
      <c r="L19" s="207"/>
      <c r="M19" s="207"/>
      <c r="N19" s="207"/>
      <c r="O19" s="207"/>
      <c r="P19" s="207"/>
      <c r="Q19" s="207"/>
      <c r="R19" s="207"/>
      <c r="S19" s="207"/>
      <c r="T19" s="207"/>
      <c r="U19" s="208"/>
    </row>
    <row r="20" spans="2:21" ht="22.5" customHeight="1">
      <c r="B20" s="209"/>
      <c r="C20" s="207"/>
      <c r="D20" s="207"/>
      <c r="E20" s="207"/>
      <c r="F20" s="207"/>
      <c r="G20" s="207"/>
      <c r="H20" s="207"/>
      <c r="I20" s="207"/>
      <c r="J20" s="207"/>
      <c r="K20" s="207"/>
      <c r="L20" s="207"/>
      <c r="M20" s="207"/>
      <c r="N20" s="207"/>
      <c r="O20" s="207"/>
      <c r="P20" s="207"/>
      <c r="Q20" s="207"/>
      <c r="R20" s="207"/>
      <c r="S20" s="207"/>
      <c r="T20" s="207"/>
      <c r="U20" s="208"/>
    </row>
    <row r="21" spans="2:21" ht="22.5" customHeight="1">
      <c r="B21" s="209"/>
      <c r="C21" s="207"/>
      <c r="D21" s="207"/>
      <c r="E21" s="207"/>
      <c r="F21" s="207"/>
      <c r="G21" s="207"/>
      <c r="H21" s="207"/>
      <c r="I21" s="207"/>
      <c r="J21" s="207"/>
      <c r="K21" s="207"/>
      <c r="L21" s="207"/>
      <c r="M21" s="207"/>
      <c r="N21" s="207"/>
      <c r="O21" s="207"/>
      <c r="P21" s="207"/>
      <c r="Q21" s="207"/>
      <c r="R21" s="207"/>
      <c r="S21" s="207"/>
      <c r="T21" s="207"/>
      <c r="U21" s="208"/>
    </row>
    <row r="22" spans="2:21" ht="22.5" customHeight="1">
      <c r="B22" s="209"/>
      <c r="C22" s="207"/>
      <c r="D22" s="207"/>
      <c r="E22" s="207"/>
      <c r="F22" s="207"/>
      <c r="G22" s="207"/>
      <c r="H22" s="207"/>
      <c r="I22" s="207"/>
      <c r="J22" s="207"/>
      <c r="K22" s="207"/>
      <c r="L22" s="207"/>
      <c r="M22" s="207"/>
      <c r="N22" s="207"/>
      <c r="O22" s="207"/>
      <c r="P22" s="207"/>
      <c r="Q22" s="207"/>
      <c r="R22" s="207"/>
      <c r="S22" s="207"/>
      <c r="T22" s="207"/>
      <c r="U22" s="208"/>
    </row>
    <row r="23" spans="2:21" ht="22.5" customHeight="1">
      <c r="B23" s="209"/>
      <c r="C23" s="207"/>
      <c r="D23" s="207"/>
      <c r="E23" s="207"/>
      <c r="F23" s="207"/>
      <c r="G23" s="207"/>
      <c r="H23" s="207"/>
      <c r="I23" s="207"/>
      <c r="J23" s="207"/>
      <c r="K23" s="207"/>
      <c r="L23" s="207"/>
      <c r="M23" s="207"/>
      <c r="N23" s="207"/>
      <c r="O23" s="207"/>
      <c r="P23" s="207"/>
      <c r="Q23" s="207"/>
      <c r="R23" s="207"/>
      <c r="S23" s="207"/>
      <c r="T23" s="207"/>
      <c r="U23" s="208"/>
    </row>
    <row r="24" spans="2:21" ht="22.5" customHeight="1">
      <c r="B24" s="209"/>
      <c r="C24" s="207"/>
      <c r="D24" s="207"/>
      <c r="E24" s="207"/>
      <c r="F24" s="207"/>
      <c r="G24" s="207"/>
      <c r="H24" s="207"/>
      <c r="I24" s="207"/>
      <c r="J24" s="207"/>
      <c r="K24" s="207"/>
      <c r="L24" s="207"/>
      <c r="M24" s="207"/>
      <c r="N24" s="207"/>
      <c r="O24" s="207"/>
      <c r="P24" s="207"/>
      <c r="Q24" s="207"/>
      <c r="R24" s="207"/>
      <c r="S24" s="207"/>
      <c r="T24" s="207"/>
      <c r="U24" s="208"/>
    </row>
    <row r="25" spans="2:21" ht="22.5" customHeight="1">
      <c r="B25" s="209"/>
      <c r="C25" s="207"/>
      <c r="D25" s="207"/>
      <c r="E25" s="207"/>
      <c r="F25" s="207"/>
      <c r="G25" s="207"/>
      <c r="H25" s="207"/>
      <c r="I25" s="207"/>
      <c r="J25" s="207"/>
      <c r="K25" s="207"/>
      <c r="L25" s="207"/>
      <c r="M25" s="207"/>
      <c r="N25" s="207"/>
      <c r="O25" s="207"/>
      <c r="P25" s="207"/>
      <c r="Q25" s="207"/>
      <c r="R25" s="207"/>
      <c r="S25" s="207"/>
      <c r="T25" s="207"/>
      <c r="U25" s="208"/>
    </row>
    <row r="26" spans="2:21" ht="22.5" customHeight="1">
      <c r="B26" s="209"/>
      <c r="C26" s="207"/>
      <c r="D26" s="207"/>
      <c r="E26" s="207"/>
      <c r="F26" s="207"/>
      <c r="G26" s="207"/>
      <c r="H26" s="207"/>
      <c r="I26" s="207"/>
      <c r="J26" s="207"/>
      <c r="K26" s="207"/>
      <c r="L26" s="207"/>
      <c r="M26" s="207"/>
      <c r="N26" s="207"/>
      <c r="O26" s="207"/>
      <c r="P26" s="207"/>
      <c r="Q26" s="207"/>
      <c r="R26" s="207"/>
      <c r="S26" s="207"/>
      <c r="T26" s="207"/>
      <c r="U26" s="208"/>
    </row>
    <row r="27" spans="2:21" ht="22.5" customHeight="1">
      <c r="B27" s="209"/>
      <c r="C27" s="207"/>
      <c r="D27" s="207"/>
      <c r="E27" s="207"/>
      <c r="F27" s="207"/>
      <c r="G27" s="207"/>
      <c r="H27" s="207"/>
      <c r="I27" s="207"/>
      <c r="J27" s="207"/>
      <c r="K27" s="207"/>
      <c r="L27" s="207"/>
      <c r="M27" s="207"/>
      <c r="N27" s="207"/>
      <c r="O27" s="207"/>
      <c r="P27" s="207"/>
      <c r="Q27" s="207"/>
      <c r="R27" s="207"/>
      <c r="S27" s="207"/>
      <c r="T27" s="207"/>
      <c r="U27" s="208"/>
    </row>
    <row r="28" spans="2:21" ht="22.5" customHeight="1">
      <c r="B28" s="209"/>
      <c r="C28" s="207"/>
      <c r="D28" s="207"/>
      <c r="E28" s="207"/>
      <c r="F28" s="207"/>
      <c r="G28" s="207"/>
      <c r="H28" s="207"/>
      <c r="I28" s="207"/>
      <c r="J28" s="207"/>
      <c r="K28" s="207"/>
      <c r="L28" s="207"/>
      <c r="M28" s="207"/>
      <c r="N28" s="207"/>
      <c r="O28" s="207"/>
      <c r="P28" s="207"/>
      <c r="Q28" s="207"/>
      <c r="R28" s="207"/>
      <c r="S28" s="207"/>
      <c r="T28" s="207"/>
      <c r="U28" s="208"/>
    </row>
    <row r="29" spans="2:21" ht="22.5" customHeight="1">
      <c r="B29" s="209"/>
      <c r="C29" s="207"/>
      <c r="D29" s="207"/>
      <c r="E29" s="207"/>
      <c r="F29" s="207"/>
      <c r="G29" s="207"/>
      <c r="H29" s="207"/>
      <c r="I29" s="207"/>
      <c r="J29" s="207"/>
      <c r="K29" s="207"/>
      <c r="L29" s="207"/>
      <c r="M29" s="207"/>
      <c r="N29" s="207"/>
      <c r="O29" s="207"/>
      <c r="P29" s="207"/>
      <c r="Q29" s="207"/>
      <c r="R29" s="207"/>
      <c r="S29" s="207"/>
      <c r="T29" s="207"/>
      <c r="U29" s="208"/>
    </row>
    <row r="30" spans="2:21" ht="22.5" customHeight="1">
      <c r="B30" s="209"/>
      <c r="C30" s="207"/>
      <c r="D30" s="207"/>
      <c r="E30" s="207"/>
      <c r="F30" s="207"/>
      <c r="G30" s="207"/>
      <c r="H30" s="207"/>
      <c r="I30" s="207"/>
      <c r="J30" s="207"/>
      <c r="K30" s="207"/>
      <c r="L30" s="207"/>
      <c r="M30" s="207"/>
      <c r="N30" s="207"/>
      <c r="O30" s="207"/>
      <c r="P30" s="207"/>
      <c r="Q30" s="207"/>
      <c r="R30" s="207"/>
      <c r="S30" s="207"/>
      <c r="T30" s="207"/>
      <c r="U30" s="208"/>
    </row>
    <row r="31" spans="2:21" ht="22.5" customHeight="1">
      <c r="B31" s="209"/>
      <c r="C31" s="207"/>
      <c r="D31" s="207"/>
      <c r="E31" s="207"/>
      <c r="F31" s="207"/>
      <c r="G31" s="207"/>
      <c r="H31" s="207"/>
      <c r="I31" s="207"/>
      <c r="J31" s="207"/>
      <c r="K31" s="207"/>
      <c r="L31" s="207"/>
      <c r="M31" s="207"/>
      <c r="N31" s="207"/>
      <c r="O31" s="207"/>
      <c r="P31" s="207"/>
      <c r="Q31" s="207"/>
      <c r="R31" s="207"/>
      <c r="S31" s="207"/>
      <c r="T31" s="207"/>
      <c r="U31" s="208"/>
    </row>
    <row r="32" spans="2:21" ht="22.5" customHeight="1">
      <c r="B32" s="209"/>
      <c r="C32" s="207"/>
      <c r="D32" s="207"/>
      <c r="E32" s="207"/>
      <c r="F32" s="207"/>
      <c r="G32" s="207"/>
      <c r="H32" s="207"/>
      <c r="I32" s="207"/>
      <c r="J32" s="207"/>
      <c r="K32" s="207"/>
      <c r="L32" s="207"/>
      <c r="M32" s="207"/>
      <c r="N32" s="207"/>
      <c r="O32" s="207"/>
      <c r="P32" s="207"/>
      <c r="Q32" s="207"/>
      <c r="R32" s="207"/>
      <c r="S32" s="207"/>
      <c r="T32" s="207"/>
      <c r="U32" s="208"/>
    </row>
    <row r="33" spans="2:21" ht="22.5" customHeight="1">
      <c r="B33" s="209"/>
      <c r="C33" s="207"/>
      <c r="D33" s="207"/>
      <c r="E33" s="207"/>
      <c r="F33" s="207"/>
      <c r="G33" s="207"/>
      <c r="H33" s="207"/>
      <c r="I33" s="207"/>
      <c r="J33" s="207"/>
      <c r="K33" s="207"/>
      <c r="L33" s="207"/>
      <c r="M33" s="207"/>
      <c r="N33" s="207"/>
      <c r="O33" s="207"/>
      <c r="P33" s="207"/>
      <c r="Q33" s="207"/>
      <c r="R33" s="207"/>
      <c r="S33" s="207"/>
      <c r="T33" s="207"/>
      <c r="U33" s="208"/>
    </row>
    <row r="34" spans="2:21" ht="22.5" customHeight="1" thickBot="1">
      <c r="B34" s="215"/>
      <c r="C34" s="216"/>
      <c r="D34" s="216"/>
      <c r="E34" s="216"/>
      <c r="F34" s="216"/>
      <c r="G34" s="216"/>
      <c r="H34" s="216"/>
      <c r="I34" s="216"/>
      <c r="J34" s="216"/>
      <c r="K34" s="216"/>
      <c r="L34" s="216"/>
      <c r="M34" s="216"/>
      <c r="N34" s="216"/>
      <c r="O34" s="216"/>
      <c r="P34" s="216"/>
      <c r="Q34" s="216"/>
      <c r="R34" s="216"/>
      <c r="S34" s="216"/>
      <c r="T34" s="216"/>
      <c r="U34" s="217"/>
    </row>
    <row r="35" spans="2:21" ht="14.1" customHeight="1"/>
  </sheetData>
  <mergeCells count="117">
    <mergeCell ref="B23:E23"/>
    <mergeCell ref="F23:I23"/>
    <mergeCell ref="J23:O23"/>
    <mergeCell ref="P23:U23"/>
    <mergeCell ref="B21:E21"/>
    <mergeCell ref="F21:I21"/>
    <mergeCell ref="J21:O21"/>
    <mergeCell ref="P21:U21"/>
    <mergeCell ref="B22:E22"/>
    <mergeCell ref="F22:I22"/>
    <mergeCell ref="J22:O22"/>
    <mergeCell ref="P22:U22"/>
    <mergeCell ref="B19:E19"/>
    <mergeCell ref="F19:I19"/>
    <mergeCell ref="J19:O19"/>
    <mergeCell ref="P19:U19"/>
    <mergeCell ref="B15:E15"/>
    <mergeCell ref="F15:I15"/>
    <mergeCell ref="J15:O15"/>
    <mergeCell ref="P15:U15"/>
    <mergeCell ref="B16:E16"/>
    <mergeCell ref="F16:I16"/>
    <mergeCell ref="J16:O16"/>
    <mergeCell ref="P16:U16"/>
    <mergeCell ref="J18:O18"/>
    <mergeCell ref="P18:U18"/>
    <mergeCell ref="B18:E18"/>
    <mergeCell ref="F18:I18"/>
    <mergeCell ref="J29:O29"/>
    <mergeCell ref="P29:U29"/>
    <mergeCell ref="B30:E30"/>
    <mergeCell ref="F30:I30"/>
    <mergeCell ref="J30:O30"/>
    <mergeCell ref="P30:U30"/>
    <mergeCell ref="B29:E29"/>
    <mergeCell ref="F29:I29"/>
    <mergeCell ref="J27:O27"/>
    <mergeCell ref="P27:U27"/>
    <mergeCell ref="B28:E28"/>
    <mergeCell ref="F28:I28"/>
    <mergeCell ref="J28:O28"/>
    <mergeCell ref="P28:U28"/>
    <mergeCell ref="B27:E27"/>
    <mergeCell ref="F27:I27"/>
    <mergeCell ref="B34:E34"/>
    <mergeCell ref="F34:I34"/>
    <mergeCell ref="J34:O34"/>
    <mergeCell ref="P34:U34"/>
    <mergeCell ref="B33:E33"/>
    <mergeCell ref="F33:I33"/>
    <mergeCell ref="B31:E31"/>
    <mergeCell ref="F31:I31"/>
    <mergeCell ref="J31:O31"/>
    <mergeCell ref="P31:U31"/>
    <mergeCell ref="B32:E32"/>
    <mergeCell ref="F32:I32"/>
    <mergeCell ref="J32:O32"/>
    <mergeCell ref="P32:U32"/>
    <mergeCell ref="J33:O33"/>
    <mergeCell ref="P33:U33"/>
    <mergeCell ref="B25:E25"/>
    <mergeCell ref="F25:I25"/>
    <mergeCell ref="J25:O25"/>
    <mergeCell ref="P25:U25"/>
    <mergeCell ref="B26:E26"/>
    <mergeCell ref="F26:I26"/>
    <mergeCell ref="J26:O26"/>
    <mergeCell ref="P26:U26"/>
    <mergeCell ref="P8:U8"/>
    <mergeCell ref="B24:E24"/>
    <mergeCell ref="F24:I24"/>
    <mergeCell ref="J24:O24"/>
    <mergeCell ref="P24:U24"/>
    <mergeCell ref="B20:E20"/>
    <mergeCell ref="F20:I20"/>
    <mergeCell ref="J20:O20"/>
    <mergeCell ref="P20:U20"/>
    <mergeCell ref="J11:O11"/>
    <mergeCell ref="P11:U11"/>
    <mergeCell ref="B12:E12"/>
    <mergeCell ref="F12:I12"/>
    <mergeCell ref="J12:O12"/>
    <mergeCell ref="P12:U12"/>
    <mergeCell ref="B13:E13"/>
    <mergeCell ref="B14:E14"/>
    <mergeCell ref="F14:I14"/>
    <mergeCell ref="J14:O14"/>
    <mergeCell ref="P14:U14"/>
    <mergeCell ref="B17:E17"/>
    <mergeCell ref="A1:C1"/>
    <mergeCell ref="D1:V1"/>
    <mergeCell ref="A3:V3"/>
    <mergeCell ref="A4:V4"/>
    <mergeCell ref="B11:E11"/>
    <mergeCell ref="F11:I11"/>
    <mergeCell ref="A6:L6"/>
    <mergeCell ref="B7:E7"/>
    <mergeCell ref="B9:E9"/>
    <mergeCell ref="F9:I9"/>
    <mergeCell ref="J9:O9"/>
    <mergeCell ref="P9:U9"/>
    <mergeCell ref="B10:E10"/>
    <mergeCell ref="F10:I10"/>
    <mergeCell ref="J10:O10"/>
    <mergeCell ref="P10:U10"/>
    <mergeCell ref="F17:I17"/>
    <mergeCell ref="J17:O17"/>
    <mergeCell ref="P17:U17"/>
    <mergeCell ref="F7:I7"/>
    <mergeCell ref="J7:O7"/>
    <mergeCell ref="P7:U7"/>
    <mergeCell ref="B8:E8"/>
    <mergeCell ref="F8:I8"/>
    <mergeCell ref="J8:O8"/>
    <mergeCell ref="F13:I13"/>
    <mergeCell ref="J13:O13"/>
    <mergeCell ref="P13:U13"/>
  </mergeCells>
  <phoneticPr fontId="9"/>
  <pageMargins left="0.59055118110236227" right="0.59055118110236227" top="0.78740157480314965" bottom="0.39370078740157483" header="0.51181102362204722" footer="0.31496062992125984"/>
  <pageSetup paperSize="9" orientation="portrait" r:id="rId1"/>
  <headerFooter>
    <oddHeader>&amp;C&amp;"ＭＳ 明朝,標準"&amp;14保有自動車申告書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J42"/>
  <sheetViews>
    <sheetView view="pageLayout" topLeftCell="A13" zoomScaleNormal="100" workbookViewId="0">
      <selection activeCell="BJ16" sqref="BJ16"/>
    </sheetView>
  </sheetViews>
  <sheetFormatPr defaultColWidth="2.5" defaultRowHeight="14.25"/>
  <cols>
    <col min="1" max="16384" width="2.5" style="32"/>
  </cols>
  <sheetData>
    <row r="1" spans="1:36">
      <c r="B1" s="32" t="s">
        <v>131</v>
      </c>
    </row>
    <row r="3" spans="1:36">
      <c r="A3" s="219" t="s">
        <v>132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row>
    <row r="5" spans="1:36">
      <c r="B5" s="32" t="s">
        <v>133</v>
      </c>
    </row>
    <row r="6" spans="1:36">
      <c r="A6" s="32" t="s">
        <v>134</v>
      </c>
      <c r="E6" s="58" t="s">
        <v>135</v>
      </c>
    </row>
    <row r="8" spans="1:36">
      <c r="B8" s="32" t="s">
        <v>137</v>
      </c>
    </row>
    <row r="9" spans="1:36">
      <c r="A9" s="32" t="s">
        <v>136</v>
      </c>
      <c r="E9" s="32" t="s">
        <v>138</v>
      </c>
    </row>
    <row r="11" spans="1:36">
      <c r="B11" s="32" t="s">
        <v>139</v>
      </c>
    </row>
    <row r="12" spans="1:36" ht="29.25" customHeight="1">
      <c r="A12" s="33" t="s">
        <v>140</v>
      </c>
      <c r="E12" s="218" t="s">
        <v>141</v>
      </c>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row>
    <row r="14" spans="1:36">
      <c r="B14" s="32" t="s">
        <v>142</v>
      </c>
    </row>
    <row r="15" spans="1:36">
      <c r="A15" s="32" t="s">
        <v>143</v>
      </c>
      <c r="E15" s="32" t="s">
        <v>144</v>
      </c>
    </row>
    <row r="16" spans="1:36">
      <c r="E16" s="32" t="s">
        <v>145</v>
      </c>
    </row>
    <row r="17" spans="1:27">
      <c r="E17" s="32" t="s">
        <v>146</v>
      </c>
    </row>
    <row r="18" spans="1:27">
      <c r="E18" s="32" t="s">
        <v>178</v>
      </c>
    </row>
    <row r="20" spans="1:27">
      <c r="B20" s="32" t="s">
        <v>147</v>
      </c>
    </row>
    <row r="21" spans="1:27">
      <c r="A21" s="32" t="s">
        <v>148</v>
      </c>
      <c r="E21" s="32" t="s">
        <v>149</v>
      </c>
    </row>
    <row r="23" spans="1:27">
      <c r="A23" s="32" t="s">
        <v>150</v>
      </c>
      <c r="E23" s="32" t="s">
        <v>151</v>
      </c>
    </row>
    <row r="24" spans="1:27">
      <c r="F24" s="220" t="s">
        <v>152</v>
      </c>
      <c r="G24" s="220"/>
      <c r="H24" s="220"/>
      <c r="I24" s="220"/>
      <c r="J24" s="220"/>
      <c r="L24" s="32" t="s">
        <v>158</v>
      </c>
      <c r="AA24" s="32" t="s">
        <v>162</v>
      </c>
    </row>
    <row r="25" spans="1:27">
      <c r="F25" s="220" t="s">
        <v>153</v>
      </c>
      <c r="G25" s="220"/>
      <c r="H25" s="220"/>
      <c r="I25" s="220"/>
      <c r="J25" s="220"/>
      <c r="L25" s="32" t="s">
        <v>157</v>
      </c>
      <c r="AA25" s="32" t="s">
        <v>162</v>
      </c>
    </row>
    <row r="26" spans="1:27">
      <c r="F26" s="220" t="s">
        <v>154</v>
      </c>
      <c r="G26" s="220"/>
      <c r="H26" s="220"/>
      <c r="I26" s="220"/>
      <c r="J26" s="220"/>
      <c r="L26" s="32" t="s">
        <v>159</v>
      </c>
      <c r="AA26" s="32" t="s">
        <v>163</v>
      </c>
    </row>
    <row r="27" spans="1:27">
      <c r="F27" s="220" t="s">
        <v>155</v>
      </c>
      <c r="G27" s="220"/>
      <c r="H27" s="220"/>
      <c r="I27" s="220"/>
      <c r="J27" s="220"/>
      <c r="L27" s="32" t="s">
        <v>160</v>
      </c>
      <c r="AA27" s="32" t="s">
        <v>163</v>
      </c>
    </row>
    <row r="28" spans="1:27">
      <c r="F28" s="220" t="s">
        <v>156</v>
      </c>
      <c r="G28" s="220"/>
      <c r="H28" s="220"/>
      <c r="I28" s="220"/>
      <c r="J28" s="220"/>
      <c r="L28" s="32" t="s">
        <v>161</v>
      </c>
      <c r="AA28" s="32" t="s">
        <v>163</v>
      </c>
    </row>
    <row r="29" spans="1:27">
      <c r="E29" s="58" t="s">
        <v>164</v>
      </c>
    </row>
    <row r="31" spans="1:27">
      <c r="B31" s="32" t="s">
        <v>165</v>
      </c>
    </row>
    <row r="32" spans="1:27">
      <c r="A32" s="32" t="s">
        <v>166</v>
      </c>
      <c r="E32" s="32" t="s">
        <v>167</v>
      </c>
    </row>
    <row r="34" spans="1:36">
      <c r="B34" s="32" t="s">
        <v>168</v>
      </c>
    </row>
    <row r="35" spans="1:36" ht="28.5" customHeight="1">
      <c r="A35" s="33" t="s">
        <v>169</v>
      </c>
      <c r="E35" s="218" t="s">
        <v>170</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row>
    <row r="37" spans="1:36">
      <c r="B37" s="32" t="s">
        <v>171</v>
      </c>
    </row>
    <row r="38" spans="1:36">
      <c r="A38" s="32" t="s">
        <v>172</v>
      </c>
      <c r="E38" s="32" t="s">
        <v>173</v>
      </c>
    </row>
    <row r="40" spans="1:36">
      <c r="C40" s="32" t="s">
        <v>174</v>
      </c>
    </row>
    <row r="41" spans="1:36">
      <c r="B41" s="58" t="s">
        <v>204</v>
      </c>
    </row>
    <row r="42" spans="1:36">
      <c r="D42" s="48" t="s">
        <v>202</v>
      </c>
      <c r="E42" s="48"/>
      <c r="F42" s="48"/>
      <c r="G42" s="48"/>
      <c r="H42" s="48"/>
      <c r="I42" s="48"/>
      <c r="J42" s="48"/>
      <c r="K42" s="48"/>
      <c r="L42" s="48"/>
      <c r="M42" s="48"/>
      <c r="N42" s="48"/>
      <c r="O42" s="48"/>
      <c r="P42" s="48"/>
      <c r="Q42" s="48"/>
      <c r="R42" s="48"/>
      <c r="S42" s="48"/>
      <c r="T42" s="48"/>
      <c r="U42" s="48"/>
    </row>
  </sheetData>
  <mergeCells count="8">
    <mergeCell ref="E35:AJ35"/>
    <mergeCell ref="A3:AJ3"/>
    <mergeCell ref="F24:J24"/>
    <mergeCell ref="F25:J25"/>
    <mergeCell ref="F26:J26"/>
    <mergeCell ref="F27:J27"/>
    <mergeCell ref="F28:J28"/>
    <mergeCell ref="E12:AJ12"/>
  </mergeCells>
  <phoneticPr fontId="6"/>
  <pageMargins left="0.59055118110236227" right="0.59055118110236227" top="1.1811023622047245" bottom="0.98425196850393704" header="0.51181102362204722"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20"/>
  <sheetViews>
    <sheetView workbookViewId="0">
      <selection activeCell="B18" sqref="B18"/>
    </sheetView>
  </sheetViews>
  <sheetFormatPr defaultRowHeight="13.5"/>
  <cols>
    <col min="1" max="1" width="14" bestFit="1" customWidth="1"/>
    <col min="2" max="2" width="13" bestFit="1" customWidth="1"/>
    <col min="3" max="3" width="15.125" bestFit="1" customWidth="1"/>
    <col min="4" max="4" width="15.125" customWidth="1"/>
  </cols>
  <sheetData>
    <row r="1" spans="1:6">
      <c r="A1" s="57" t="s">
        <v>248</v>
      </c>
      <c r="B1" s="57" t="s">
        <v>221</v>
      </c>
      <c r="C1" s="57" t="s">
        <v>249</v>
      </c>
      <c r="D1" s="57" t="s">
        <v>250</v>
      </c>
      <c r="F1" s="57" t="s">
        <v>247</v>
      </c>
    </row>
    <row r="2" spans="1:6">
      <c r="A2" s="57" t="s">
        <v>227</v>
      </c>
      <c r="B2" s="57" t="s">
        <v>263</v>
      </c>
      <c r="C2" s="57" t="s">
        <v>227</v>
      </c>
      <c r="D2" s="57" t="s">
        <v>251</v>
      </c>
      <c r="F2" s="57" t="s">
        <v>243</v>
      </c>
    </row>
    <row r="3" spans="1:6">
      <c r="A3" s="57" t="s">
        <v>228</v>
      </c>
      <c r="B3" s="57" t="s">
        <v>264</v>
      </c>
      <c r="C3" s="57" t="s">
        <v>228</v>
      </c>
      <c r="D3" s="57" t="s">
        <v>252</v>
      </c>
      <c r="F3" s="57" t="s">
        <v>244</v>
      </c>
    </row>
    <row r="4" spans="1:6">
      <c r="A4" s="57" t="s">
        <v>229</v>
      </c>
      <c r="B4" s="57" t="s">
        <v>265</v>
      </c>
      <c r="C4" s="57" t="s">
        <v>229</v>
      </c>
      <c r="D4" s="57" t="s">
        <v>253</v>
      </c>
      <c r="F4" s="57" t="s">
        <v>245</v>
      </c>
    </row>
    <row r="5" spans="1:6">
      <c r="A5" s="57" t="s">
        <v>230</v>
      </c>
      <c r="B5" s="57" t="s">
        <v>266</v>
      </c>
      <c r="C5" s="57" t="s">
        <v>230</v>
      </c>
      <c r="D5" s="57" t="s">
        <v>254</v>
      </c>
      <c r="F5" s="57" t="s">
        <v>246</v>
      </c>
    </row>
    <row r="6" spans="1:6">
      <c r="A6" s="57" t="s">
        <v>231</v>
      </c>
      <c r="B6" s="57" t="s">
        <v>267</v>
      </c>
      <c r="C6" s="57" t="s">
        <v>231</v>
      </c>
      <c r="D6" s="57" t="s">
        <v>255</v>
      </c>
      <c r="F6" s="57"/>
    </row>
    <row r="7" spans="1:6">
      <c r="A7" s="57" t="s">
        <v>232</v>
      </c>
      <c r="B7" s="57" t="s">
        <v>268</v>
      </c>
      <c r="C7" s="57"/>
      <c r="D7" s="57" t="s">
        <v>256</v>
      </c>
    </row>
    <row r="8" spans="1:6">
      <c r="A8" s="57"/>
      <c r="B8" s="57"/>
      <c r="C8" s="57" t="s">
        <v>232</v>
      </c>
      <c r="D8" s="57" t="s">
        <v>257</v>
      </c>
    </row>
    <row r="9" spans="1:6">
      <c r="A9" s="57" t="s">
        <v>233</v>
      </c>
      <c r="B9" s="57" t="s">
        <v>269</v>
      </c>
      <c r="C9" s="57"/>
      <c r="D9" s="57" t="s">
        <v>258</v>
      </c>
    </row>
    <row r="10" spans="1:6">
      <c r="A10" s="57"/>
      <c r="B10" s="57"/>
      <c r="C10" s="57" t="s">
        <v>233</v>
      </c>
      <c r="D10" s="57" t="s">
        <v>259</v>
      </c>
    </row>
    <row r="11" spans="1:6">
      <c r="A11" s="57" t="s">
        <v>234</v>
      </c>
      <c r="B11" s="57" t="s">
        <v>270</v>
      </c>
      <c r="C11" s="57" t="s">
        <v>234</v>
      </c>
      <c r="D11" s="57" t="s">
        <v>260</v>
      </c>
    </row>
    <row r="12" spans="1:6">
      <c r="A12" s="57" t="s">
        <v>235</v>
      </c>
      <c r="B12" s="57" t="s">
        <v>271</v>
      </c>
      <c r="C12" s="57" t="s">
        <v>235</v>
      </c>
      <c r="D12" s="57" t="s">
        <v>261</v>
      </c>
    </row>
    <row r="13" spans="1:6">
      <c r="A13" s="57" t="s">
        <v>236</v>
      </c>
      <c r="B13" s="57" t="s">
        <v>272</v>
      </c>
      <c r="C13" s="57" t="s">
        <v>236</v>
      </c>
      <c r="D13" s="57" t="s">
        <v>262</v>
      </c>
    </row>
    <row r="15" spans="1:6">
      <c r="A15" s="57" t="s">
        <v>237</v>
      </c>
      <c r="B15" s="57" t="s">
        <v>222</v>
      </c>
      <c r="C15" s="57" t="s">
        <v>237</v>
      </c>
      <c r="D15" s="57"/>
    </row>
    <row r="16" spans="1:6">
      <c r="A16" s="57" t="s">
        <v>238</v>
      </c>
      <c r="B16" s="57" t="s">
        <v>223</v>
      </c>
      <c r="C16" s="57" t="s">
        <v>238</v>
      </c>
      <c r="D16" s="57"/>
    </row>
    <row r="17" spans="1:4">
      <c r="A17" s="57" t="s">
        <v>239</v>
      </c>
      <c r="B17" s="57" t="s">
        <v>273</v>
      </c>
      <c r="C17" s="57" t="s">
        <v>239</v>
      </c>
      <c r="D17" s="57"/>
    </row>
    <row r="18" spans="1:4">
      <c r="A18" s="57" t="s">
        <v>240</v>
      </c>
      <c r="B18" s="57" t="s">
        <v>224</v>
      </c>
      <c r="C18" s="57" t="s">
        <v>241</v>
      </c>
      <c r="D18" s="57"/>
    </row>
    <row r="19" spans="1:4">
      <c r="A19" s="57" t="s">
        <v>241</v>
      </c>
      <c r="B19" s="57" t="s">
        <v>225</v>
      </c>
      <c r="C19" s="57" t="s">
        <v>240</v>
      </c>
      <c r="D19" s="57"/>
    </row>
    <row r="20" spans="1:4">
      <c r="A20" s="57" t="s">
        <v>242</v>
      </c>
      <c r="B20" s="57" t="s">
        <v>226</v>
      </c>
      <c r="C20" s="57" t="s">
        <v>242</v>
      </c>
      <c r="D20" s="57"/>
    </row>
  </sheetData>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団体継続申請書</vt:lpstr>
      <vt:lpstr>役員名簿</vt:lpstr>
      <vt:lpstr>部員名簿</vt:lpstr>
      <vt:lpstr>学部・学年別部員数調</vt:lpstr>
      <vt:lpstr>年間活動計画・活動実績報告書</vt:lpstr>
      <vt:lpstr>作成上の注意・記入例</vt:lpstr>
      <vt:lpstr>保有自動車申告書</vt:lpstr>
      <vt:lpstr>規約作成例</vt:lpstr>
      <vt:lpstr>コード</vt:lpstr>
      <vt:lpstr>部員名簿!Print_Area</vt:lpstr>
      <vt:lpstr>役員名簿!Print_Area</vt:lpstr>
      <vt:lpstr>学部</vt:lpstr>
      <vt:lpstr>職名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団体継続申請書</dc:title>
  <dc:creator>新潟大学</dc:creator>
  <cp:lastModifiedBy>今井　亜也加</cp:lastModifiedBy>
  <cp:lastPrinted>2024-04-10T05:57:36Z</cp:lastPrinted>
  <dcterms:created xsi:type="dcterms:W3CDTF">2009-04-10T05:33:06Z</dcterms:created>
  <dcterms:modified xsi:type="dcterms:W3CDTF">2025-04-11T01:03:06Z</dcterms:modified>
</cp:coreProperties>
</file>